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G:\Drives compartilhados\SELC\04 - DOCUMENTOS DAS LICITAÇÕES\2025\PREGÕES\Z- Manutenção Predial\"/>
    </mc:Choice>
  </mc:AlternateContent>
  <xr:revisionPtr revIDLastSave="0" documentId="8_{B7123CC6-3A6A-4380-9C05-3105490F65C3}" xr6:coauthVersionLast="47" xr6:coauthVersionMax="47" xr10:uidLastSave="{00000000-0000-0000-0000-000000000000}"/>
  <bookViews>
    <workbookView xWindow="-28920" yWindow="855" windowWidth="29040" windowHeight="15720" xr2:uid="{00000000-000D-0000-FFFF-FFFF00000000}"/>
  </bookViews>
  <sheets>
    <sheet name="Anexo 7 Reg 01" sheetId="1" r:id="rId1"/>
    <sheet name="Anexo 7 Reg 02" sheetId="2" r:id="rId2"/>
    <sheet name="Anexo 7 Reg 03" sheetId="3" r:id="rId3"/>
    <sheet name="Anexo 7 Reg 04" sheetId="4" r:id="rId4"/>
    <sheet name="Anexo 7 Reg 05" sheetId="5" r:id="rId5"/>
    <sheet name="Anexo 7 Reg 06" sheetId="6" r:id="rId6"/>
    <sheet name="Anexo 7 Reg 07" sheetId="7" r:id="rId7"/>
    <sheet name="Anexo 7 Reg 08" sheetId="8" r:id="rId8"/>
  </sheets>
  <definedNames>
    <definedName name="Excel_BuiltIn__FilterDatabase_1">#REF!</definedName>
    <definedName name="Excel_BuiltIn__FilterDatabase_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2">
      <go:sheetsCustomData xmlns:go="http://customooxmlschemas.google.com/" r:id="rId12" roundtripDataChecksum="cTuYaV8R6DQCjYEfCj27rhKZEoH52Q0df+viMEmsl1o="/>
    </ext>
  </extLst>
</workbook>
</file>

<file path=xl/calcChain.xml><?xml version="1.0" encoding="utf-8"?>
<calcChain xmlns="http://schemas.openxmlformats.org/spreadsheetml/2006/main">
  <c r="E23" i="7" l="1"/>
  <c r="E20" i="4"/>
  <c r="I23" i="7" l="1"/>
  <c r="E20" i="8"/>
  <c r="I5" i="8"/>
  <c r="F15" i="8" s="1"/>
  <c r="I15" i="8" s="1"/>
  <c r="I5" i="7"/>
  <c r="F23" i="7" s="1"/>
  <c r="E23" i="6"/>
  <c r="I5" i="6"/>
  <c r="F17" i="6" s="1"/>
  <c r="I17" i="6" s="1"/>
  <c r="E20" i="5"/>
  <c r="I20" i="5" s="1"/>
  <c r="F15" i="5"/>
  <c r="I15" i="5" s="1"/>
  <c r="F14" i="5"/>
  <c r="I14" i="5" s="1"/>
  <c r="F10" i="5"/>
  <c r="I10" i="5" s="1"/>
  <c r="F7" i="5"/>
  <c r="I7" i="5" s="1"/>
  <c r="F6" i="5"/>
  <c r="I6" i="5" s="1"/>
  <c r="J5" i="5"/>
  <c r="I5" i="5"/>
  <c r="F20" i="5" s="1"/>
  <c r="I5" i="4"/>
  <c r="F20" i="4" s="1"/>
  <c r="I20" i="4" s="1"/>
  <c r="E20" i="3"/>
  <c r="I5" i="3"/>
  <c r="F16" i="3" s="1"/>
  <c r="I16" i="3" s="1"/>
  <c r="F20" i="2"/>
  <c r="E20" i="2"/>
  <c r="F10" i="2"/>
  <c r="I10" i="2" s="1"/>
  <c r="F9" i="2"/>
  <c r="I9" i="2" s="1"/>
  <c r="G8" i="2"/>
  <c r="J8" i="2" s="1"/>
  <c r="F8" i="2"/>
  <c r="I8" i="2" s="1"/>
  <c r="F7" i="2"/>
  <c r="I7" i="2" s="1"/>
  <c r="G6" i="2"/>
  <c r="J6" i="2" s="1"/>
  <c r="I5" i="2"/>
  <c r="J5" i="2" s="1"/>
  <c r="E20" i="1"/>
  <c r="F10" i="1"/>
  <c r="I10" i="1" s="1"/>
  <c r="F9" i="1"/>
  <c r="I9" i="1" s="1"/>
  <c r="F8" i="1"/>
  <c r="I8" i="1" s="1"/>
  <c r="F7" i="1"/>
  <c r="I7" i="1" s="1"/>
  <c r="I5" i="1"/>
  <c r="J5" i="1" s="1"/>
  <c r="G16" i="5" l="1"/>
  <c r="J16" i="5" s="1"/>
  <c r="E18" i="5"/>
  <c r="E11" i="5"/>
  <c r="F6" i="6"/>
  <c r="I6" i="6" s="1"/>
  <c r="F14" i="8"/>
  <c r="I14" i="8" s="1"/>
  <c r="F9" i="6"/>
  <c r="I9" i="6" s="1"/>
  <c r="F10" i="6"/>
  <c r="I10" i="6" s="1"/>
  <c r="I11" i="2"/>
  <c r="J5" i="4"/>
  <c r="F19" i="6"/>
  <c r="I19" i="6" s="1"/>
  <c r="E18" i="2"/>
  <c r="E11" i="2"/>
  <c r="G10" i="2"/>
  <c r="J10" i="2" s="1"/>
  <c r="F15" i="4"/>
  <c r="I15" i="4" s="1"/>
  <c r="G10" i="1"/>
  <c r="J10" i="1" s="1"/>
  <c r="E18" i="1"/>
  <c r="E11" i="1"/>
  <c r="F20" i="1"/>
  <c r="I20" i="1" s="1"/>
  <c r="F7" i="4"/>
  <c r="I7" i="4" s="1"/>
  <c r="F6" i="1"/>
  <c r="I6" i="1" s="1"/>
  <c r="I11" i="1" s="1"/>
  <c r="G6" i="1"/>
  <c r="J6" i="1" s="1"/>
  <c r="F6" i="2"/>
  <c r="I6" i="2" s="1"/>
  <c r="G8" i="1"/>
  <c r="J8" i="1" s="1"/>
  <c r="F9" i="3"/>
  <c r="I9" i="3" s="1"/>
  <c r="F17" i="3"/>
  <c r="I17" i="3" s="1"/>
  <c r="F8" i="3"/>
  <c r="I8" i="3" s="1"/>
  <c r="G10" i="5"/>
  <c r="J10" i="5" s="1"/>
  <c r="G9" i="5"/>
  <c r="J9" i="5" s="1"/>
  <c r="G8" i="5"/>
  <c r="J8" i="5" s="1"/>
  <c r="G7" i="5"/>
  <c r="J7" i="5" s="1"/>
  <c r="G6" i="5"/>
  <c r="J6" i="5" s="1"/>
  <c r="G17" i="5"/>
  <c r="J17" i="5" s="1"/>
  <c r="G14" i="5"/>
  <c r="J14" i="5" s="1"/>
  <c r="G15" i="5"/>
  <c r="J15" i="5" s="1"/>
  <c r="G20" i="5"/>
  <c r="G17" i="2"/>
  <c r="J17" i="2" s="1"/>
  <c r="G16" i="2"/>
  <c r="J16" i="2" s="1"/>
  <c r="G15" i="2"/>
  <c r="J15" i="2" s="1"/>
  <c r="G14" i="2"/>
  <c r="J14" i="2" s="1"/>
  <c r="G20" i="2"/>
  <c r="J20" i="2" s="1"/>
  <c r="G7" i="2"/>
  <c r="J7" i="2" s="1"/>
  <c r="J11" i="2" s="1"/>
  <c r="G9" i="2"/>
  <c r="J9" i="2" s="1"/>
  <c r="F20" i="3"/>
  <c r="I20" i="3" s="1"/>
  <c r="F14" i="3"/>
  <c r="I14" i="3" s="1"/>
  <c r="F10" i="3"/>
  <c r="I10" i="3" s="1"/>
  <c r="F6" i="3"/>
  <c r="I6" i="3" s="1"/>
  <c r="F15" i="3"/>
  <c r="I15" i="3" s="1"/>
  <c r="F7" i="3"/>
  <c r="I7" i="3" s="1"/>
  <c r="J5" i="3"/>
  <c r="G10" i="4"/>
  <c r="J10" i="4" s="1"/>
  <c r="G9" i="4"/>
  <c r="J9" i="4" s="1"/>
  <c r="G8" i="4"/>
  <c r="J8" i="4" s="1"/>
  <c r="G7" i="4"/>
  <c r="J7" i="4" s="1"/>
  <c r="G6" i="4"/>
  <c r="J6" i="4" s="1"/>
  <c r="G14" i="4"/>
  <c r="J14" i="4" s="1"/>
  <c r="G15" i="4"/>
  <c r="J15" i="4" s="1"/>
  <c r="G16" i="4"/>
  <c r="J16" i="4" s="1"/>
  <c r="G17" i="1"/>
  <c r="J17" i="1" s="1"/>
  <c r="G16" i="1"/>
  <c r="J16" i="1" s="1"/>
  <c r="G15" i="1"/>
  <c r="J15" i="1" s="1"/>
  <c r="G14" i="1"/>
  <c r="J14" i="1" s="1"/>
  <c r="G20" i="1"/>
  <c r="J20" i="1" s="1"/>
  <c r="G7" i="1"/>
  <c r="J7" i="1" s="1"/>
  <c r="G9" i="1"/>
  <c r="J9" i="1" s="1"/>
  <c r="I20" i="2"/>
  <c r="F17" i="4"/>
  <c r="I17" i="4" s="1"/>
  <c r="F9" i="4"/>
  <c r="I9" i="4" s="1"/>
  <c r="F14" i="4"/>
  <c r="I14" i="4" s="1"/>
  <c r="F10" i="4"/>
  <c r="I10" i="4" s="1"/>
  <c r="F6" i="4"/>
  <c r="I6" i="4" s="1"/>
  <c r="F8" i="4"/>
  <c r="I8" i="4" s="1"/>
  <c r="F16" i="4"/>
  <c r="I16" i="4" s="1"/>
  <c r="J20" i="5"/>
  <c r="F12" i="7"/>
  <c r="I12" i="7" s="1"/>
  <c r="F11" i="7"/>
  <c r="I11" i="7" s="1"/>
  <c r="F10" i="7"/>
  <c r="I10" i="7" s="1"/>
  <c r="F9" i="7"/>
  <c r="I9" i="7" s="1"/>
  <c r="F8" i="7"/>
  <c r="I8" i="7" s="1"/>
  <c r="F7" i="7"/>
  <c r="I7" i="7" s="1"/>
  <c r="F6" i="7"/>
  <c r="I6" i="7" s="1"/>
  <c r="F16" i="7"/>
  <c r="I16" i="7" s="1"/>
  <c r="F18" i="7"/>
  <c r="I18" i="7" s="1"/>
  <c r="F20" i="7"/>
  <c r="I20" i="7" s="1"/>
  <c r="F14" i="1"/>
  <c r="I14" i="1" s="1"/>
  <c r="F15" i="1"/>
  <c r="I15" i="1" s="1"/>
  <c r="F16" i="1"/>
  <c r="I16" i="1" s="1"/>
  <c r="F17" i="1"/>
  <c r="I17" i="1" s="1"/>
  <c r="F14" i="2"/>
  <c r="I14" i="2" s="1"/>
  <c r="F15" i="2"/>
  <c r="I15" i="2" s="1"/>
  <c r="F16" i="2"/>
  <c r="I16" i="2" s="1"/>
  <c r="F17" i="2"/>
  <c r="I17" i="2" s="1"/>
  <c r="F9" i="5"/>
  <c r="I9" i="5" s="1"/>
  <c r="F17" i="5"/>
  <c r="I17" i="5" s="1"/>
  <c r="F23" i="6"/>
  <c r="I23" i="6" s="1"/>
  <c r="F12" i="6"/>
  <c r="I12" i="6" s="1"/>
  <c r="F11" i="6"/>
  <c r="I11" i="6" s="1"/>
  <c r="F8" i="6"/>
  <c r="I8" i="6" s="1"/>
  <c r="F17" i="7"/>
  <c r="I17" i="7" s="1"/>
  <c r="F19" i="7"/>
  <c r="I19" i="7" s="1"/>
  <c r="F20" i="8"/>
  <c r="I20" i="8" s="1"/>
  <c r="F10" i="8"/>
  <c r="I10" i="8" s="1"/>
  <c r="F9" i="8"/>
  <c r="I9" i="8" s="1"/>
  <c r="F8" i="8"/>
  <c r="I8" i="8" s="1"/>
  <c r="F7" i="8"/>
  <c r="I7" i="8" s="1"/>
  <c r="F6" i="8"/>
  <c r="I6" i="8" s="1"/>
  <c r="J5" i="8"/>
  <c r="F16" i="8"/>
  <c r="I16" i="8" s="1"/>
  <c r="J5" i="7"/>
  <c r="F8" i="5"/>
  <c r="I8" i="5" s="1"/>
  <c r="F16" i="5"/>
  <c r="I16" i="5" s="1"/>
  <c r="I18" i="5" s="1"/>
  <c r="J5" i="6"/>
  <c r="F7" i="6"/>
  <c r="I7" i="6" s="1"/>
  <c r="I13" i="6" s="1"/>
  <c r="F16" i="6"/>
  <c r="I16" i="6" s="1"/>
  <c r="F18" i="6"/>
  <c r="I18" i="6" s="1"/>
  <c r="F20" i="6"/>
  <c r="I20" i="6" s="1"/>
  <c r="F17" i="8"/>
  <c r="I17" i="8" s="1"/>
  <c r="E21" i="6" l="1"/>
  <c r="E13" i="6"/>
  <c r="I11" i="5"/>
  <c r="I18" i="3"/>
  <c r="I18" i="8"/>
  <c r="E21" i="7"/>
  <c r="E13" i="7"/>
  <c r="G23" i="7"/>
  <c r="J23" i="7" s="1"/>
  <c r="E18" i="8"/>
  <c r="E11" i="8"/>
  <c r="E18" i="3"/>
  <c r="E11" i="3"/>
  <c r="G17" i="4"/>
  <c r="J17" i="4" s="1"/>
  <c r="E18" i="4"/>
  <c r="E11" i="4"/>
  <c r="G20" i="4"/>
  <c r="J20" i="4" s="1"/>
  <c r="J11" i="1"/>
  <c r="I21" i="5"/>
  <c r="E21" i="5" s="1"/>
  <c r="I11" i="8"/>
  <c r="I21" i="8" s="1"/>
  <c r="E21" i="8" s="1"/>
  <c r="I11" i="4"/>
  <c r="J18" i="5"/>
  <c r="I21" i="6"/>
  <c r="I24" i="6" s="1"/>
  <c r="E24" i="6" s="1"/>
  <c r="G12" i="7"/>
  <c r="J12" i="7" s="1"/>
  <c r="G11" i="7"/>
  <c r="J11" i="7" s="1"/>
  <c r="G10" i="7"/>
  <c r="J10" i="7" s="1"/>
  <c r="G9" i="7"/>
  <c r="J9" i="7" s="1"/>
  <c r="G8" i="7"/>
  <c r="J8" i="7" s="1"/>
  <c r="G7" i="7"/>
  <c r="J7" i="7" s="1"/>
  <c r="G6" i="7"/>
  <c r="J6" i="7" s="1"/>
  <c r="G19" i="7"/>
  <c r="J19" i="7" s="1"/>
  <c r="G17" i="7"/>
  <c r="J17" i="7" s="1"/>
  <c r="G20" i="7"/>
  <c r="J20" i="7" s="1"/>
  <c r="G18" i="7"/>
  <c r="J18" i="7" s="1"/>
  <c r="G16" i="7"/>
  <c r="J16" i="7" s="1"/>
  <c r="I18" i="2"/>
  <c r="I21" i="2" s="1"/>
  <c r="E21" i="2" s="1"/>
  <c r="I18" i="1"/>
  <c r="I21" i="1" s="1"/>
  <c r="E21" i="1" s="1"/>
  <c r="I21" i="7"/>
  <c r="J18" i="4"/>
  <c r="J18" i="2"/>
  <c r="J21" i="2" s="1"/>
  <c r="G10" i="8"/>
  <c r="J10" i="8" s="1"/>
  <c r="G9" i="8"/>
  <c r="J9" i="8" s="1"/>
  <c r="G8" i="8"/>
  <c r="J8" i="8" s="1"/>
  <c r="G7" i="8"/>
  <c r="J7" i="8" s="1"/>
  <c r="G6" i="8"/>
  <c r="J6" i="8" s="1"/>
  <c r="G17" i="8"/>
  <c r="J17" i="8" s="1"/>
  <c r="G16" i="8"/>
  <c r="J16" i="8" s="1"/>
  <c r="G15" i="8"/>
  <c r="J15" i="8" s="1"/>
  <c r="G14" i="8"/>
  <c r="J14" i="8" s="1"/>
  <c r="G20" i="8"/>
  <c r="J20" i="8" s="1"/>
  <c r="G10" i="3"/>
  <c r="J10" i="3" s="1"/>
  <c r="G9" i="3"/>
  <c r="J9" i="3" s="1"/>
  <c r="G8" i="3"/>
  <c r="J8" i="3" s="1"/>
  <c r="G7" i="3"/>
  <c r="J7" i="3" s="1"/>
  <c r="G6" i="3"/>
  <c r="J6" i="3" s="1"/>
  <c r="G15" i="3"/>
  <c r="J15" i="3" s="1"/>
  <c r="G20" i="3"/>
  <c r="J20" i="3" s="1"/>
  <c r="G16" i="3"/>
  <c r="J16" i="3" s="1"/>
  <c r="G17" i="3"/>
  <c r="J17" i="3" s="1"/>
  <c r="G14" i="3"/>
  <c r="J14" i="3" s="1"/>
  <c r="G12" i="6"/>
  <c r="J12" i="6" s="1"/>
  <c r="G11" i="6"/>
  <c r="J11" i="6" s="1"/>
  <c r="G10" i="6"/>
  <c r="J10" i="6" s="1"/>
  <c r="G9" i="6"/>
  <c r="J9" i="6" s="1"/>
  <c r="G8" i="6"/>
  <c r="J8" i="6" s="1"/>
  <c r="G7" i="6"/>
  <c r="J7" i="6" s="1"/>
  <c r="G6" i="6"/>
  <c r="J6" i="6" s="1"/>
  <c r="G19" i="6"/>
  <c r="J19" i="6" s="1"/>
  <c r="G17" i="6"/>
  <c r="J17" i="6" s="1"/>
  <c r="G23" i="6"/>
  <c r="J23" i="6" s="1"/>
  <c r="G20" i="6"/>
  <c r="J20" i="6" s="1"/>
  <c r="G18" i="6"/>
  <c r="J18" i="6" s="1"/>
  <c r="G16" i="6"/>
  <c r="J16" i="6" s="1"/>
  <c r="J21" i="6" s="1"/>
  <c r="I13" i="7"/>
  <c r="I24" i="7" s="1"/>
  <c r="E24" i="7" s="1"/>
  <c r="I18" i="4"/>
  <c r="J18" i="1"/>
  <c r="J11" i="4"/>
  <c r="I11" i="3"/>
  <c r="I21" i="3" s="1"/>
  <c r="E21" i="3" s="1"/>
  <c r="J11" i="5"/>
  <c r="J21" i="5" s="1"/>
  <c r="J21" i="4" l="1"/>
  <c r="J21" i="7"/>
  <c r="J21" i="1"/>
  <c r="I22" i="1" s="1"/>
  <c r="F24" i="2"/>
  <c r="I22" i="2"/>
  <c r="F24" i="4"/>
  <c r="J18" i="8"/>
  <c r="J11" i="8"/>
  <c r="J21" i="8" s="1"/>
  <c r="J13" i="7"/>
  <c r="J18" i="3"/>
  <c r="I21" i="4"/>
  <c r="E21" i="4" s="1"/>
  <c r="F24" i="5"/>
  <c r="I22" i="5"/>
  <c r="J13" i="6"/>
  <c r="J24" i="6" s="1"/>
  <c r="J11" i="3"/>
  <c r="J21" i="3" s="1"/>
  <c r="J24" i="7" l="1"/>
  <c r="F24" i="1"/>
  <c r="F27" i="6"/>
  <c r="I25" i="6"/>
  <c r="I22" i="4"/>
  <c r="F24" i="8"/>
  <c r="I22" i="8"/>
  <c r="F24" i="3"/>
  <c r="I22" i="3"/>
  <c r="F27" i="7"/>
  <c r="I25" i="7"/>
</calcChain>
</file>

<file path=xl/sharedStrings.xml><?xml version="1.0" encoding="utf-8"?>
<sst xmlns="http://schemas.openxmlformats.org/spreadsheetml/2006/main" count="525" uniqueCount="76">
  <si>
    <t>SINAPI</t>
  </si>
  <si>
    <t>CÉLULA A SER PREENCHIDA PELA LICITANTE</t>
  </si>
  <si>
    <t>SETOP</t>
  </si>
  <si>
    <t>BDI</t>
  </si>
  <si>
    <t>Desconto
no BDI ofertado</t>
  </si>
  <si>
    <t>Contratação de serviços de manutenção predial, adaptações e serviços comuns de engenharia para imóveis do TRT 3ª Região - MG                                                                                                                                                                                                                                                   Anexo 7 - Planilha de Custos e de Formação de Preços - Lote 01 - Região 01 - Montes Claros</t>
  </si>
  <si>
    <t>ITEM</t>
  </si>
  <si>
    <t>DESCRIÇÃO</t>
  </si>
  <si>
    <t>Referência</t>
  </si>
  <si>
    <t>UNID.</t>
  </si>
  <si>
    <t xml:space="preserve">R$ UNIT </t>
  </si>
  <si>
    <t>BDI com
Desc.</t>
  </si>
  <si>
    <t>Quant.</t>
  </si>
  <si>
    <t>Subtotal (sem desconto)</t>
  </si>
  <si>
    <t>Subtotal (com desconto no BDI)</t>
  </si>
  <si>
    <t>MGCO / MGAO: Gerenciamento e Plantão Técnico 24 horas (GPT), com celular, inclusive finais de semana e feriados</t>
  </si>
  <si>
    <t>1.1</t>
  </si>
  <si>
    <t>Encarregado (técnico em edificações)</t>
  </si>
  <si>
    <t>mês</t>
  </si>
  <si>
    <t>1.2</t>
  </si>
  <si>
    <t>Eletricista com periculosidade (1,3 x código 40918 da composição)</t>
  </si>
  <si>
    <t>101399*</t>
  </si>
  <si>
    <t>1.3</t>
  </si>
  <si>
    <t>Oficial Bombeiro</t>
  </si>
  <si>
    <t>1.4</t>
  </si>
  <si>
    <t>Oficial Pedreiro</t>
  </si>
  <si>
    <t>1.5</t>
  </si>
  <si>
    <t>Oficial Serviços Diversos (Telhadista / Pintor) Ref. Pintor</t>
  </si>
  <si>
    <t xml:space="preserve">MGCO / MGAO </t>
  </si>
  <si>
    <t>SERVIÇOS AUXILIARES / COMPLEMENTARES NA EXECUÇÃO CONTRATUAL</t>
  </si>
  <si>
    <t>Referenciais: Quantidade de imóveis x Área total construída em m²</t>
  </si>
  <si>
    <t>2.1</t>
  </si>
  <si>
    <t>Deslocamento intermunicipal (quantitativo conforme planilha "Previsão de deslocamentos e diárias")</t>
  </si>
  <si>
    <t>CO-27499</t>
  </si>
  <si>
    <t>Km</t>
  </si>
  <si>
    <t>2.2</t>
  </si>
  <si>
    <t>Diária com pernoite, exclusive transporte, inclusive alimentação (quantitativo conforme planilha "Previsão de deslocamentos e diárias")</t>
  </si>
  <si>
    <t>CO-24324</t>
  </si>
  <si>
    <t>unid.</t>
  </si>
  <si>
    <t>2.3</t>
  </si>
  <si>
    <t>Gerenciamento administrativo diário do sistema predial em 1/2 horário à distância</t>
  </si>
  <si>
    <t>2.4</t>
  </si>
  <si>
    <t>Gerenciamento técnico por engenheiro ART ou arquiteto CAU em 1/2 horário à distância em dias alternados com previsão limitada de 48 horas por mês</t>
  </si>
  <si>
    <t>SERVIÇO / MATERIAL / EQUIPAMENTO / PROJETO/ ITENS: TABELA OFICIAL: SINAPI / SETOP / PNCP / ORÇAMENTOS</t>
  </si>
  <si>
    <t>3.1</t>
  </si>
  <si>
    <t>Composição (80% = MGCO)</t>
  </si>
  <si>
    <t>Previsão de dispêndio mensal, caso fosse linear, apenas para fins de estimativa orçamentária.</t>
  </si>
  <si>
    <t>TOTAL</t>
  </si>
  <si>
    <t>Desconto no limite global estimado</t>
  </si>
  <si>
    <t>DATA DO ORÇAMENTO REFERENCIAL: 31/05/2025</t>
  </si>
  <si>
    <t>Manutenção Trimestral / m²</t>
  </si>
  <si>
    <t>Contratação de serviços de manutenção predial, adaptações e serviços comuns de engenharia para imóveis do TRT 3ª Região - MG                Anexo 7 - Planilha de Custos e de Formação de Preços - Lote 02 - Região 02 - Uberlândia</t>
  </si>
  <si>
    <r>
      <rPr>
        <b/>
        <sz val="10"/>
        <color theme="1"/>
        <rFont val="Arial"/>
      </rPr>
      <t>Referenciais: Quantidade de imóveis x Área total construída em m</t>
    </r>
    <r>
      <rPr>
        <sz val="10"/>
        <color theme="1"/>
        <rFont val="Arial"/>
      </rPr>
      <t>²</t>
    </r>
  </si>
  <si>
    <t>Contratação de serviços de manutenção predial, adaptações e serviços comuns de engenharia para imóveis do TRT 3ª Região - MG                Anexo 7 - Planilha de Custos e de Formação de Preços - Lote 03 - Região 03 - Varginha</t>
  </si>
  <si>
    <t>Contratação de serviços de manutenção predial, adaptações e serviços comuns de engenharia para imóveis do TRT 3ª Região - MG                Anexo 7 - Planilha de Custos e de Formação de Preços - Lote 04 - Região 04 - Juiz de Fora</t>
  </si>
  <si>
    <t>Contratação de serviços de manutenção predial, adaptações e serviços comuns de engenharia para imóveis do TRT 3ª Região - MG                Anexo 7 - Planilha de Custos e de Formação de Preços - Lote 05 - Região 05 - Governador Valadares</t>
  </si>
  <si>
    <t>Contratação de serviços de manutenção predial, adaptações e serviços comuns de engenharia para imóveis do TRT 3ª Região - MG                Anexo 7 - Planilha de Custos e de Formação de Preços - Lote 06 - Região 06 - 2a Instância BH</t>
  </si>
  <si>
    <t>1.6</t>
  </si>
  <si>
    <t>Oficial Serviços Diversos - Telhadista - Ref. Carpinteiro de formas</t>
  </si>
  <si>
    <t>1.7</t>
  </si>
  <si>
    <t>Encarregado Líder (encarregado geral)</t>
  </si>
  <si>
    <t>Deslocamento intermunicipal - NÃO HAVERÁ</t>
  </si>
  <si>
    <t>Diária com pernoite, exclusive transporte, inclusive alimentação - NÃO HAVERÁ</t>
  </si>
  <si>
    <t>2.5</t>
  </si>
  <si>
    <t>Deslocamento municipal na cidade polo</t>
  </si>
  <si>
    <t>própria</t>
  </si>
  <si>
    <t>Composição (80% = MGAO)</t>
  </si>
  <si>
    <t>Manutenção Bimestral / m²</t>
  </si>
  <si>
    <t>Contratação de serviços de manutenção predial, adaptações e serviços comuns de engenharia para imóveis do TRT 3ª Região - MG                Anexo 7 - Planilha de Custos e de Formação de Preços - Lote 07 - Região 07 - 1a Instância Grande BH</t>
  </si>
  <si>
    <t>Referenciais: Quantidade de imóveis (12) x Área total construída (38.870,52m²)</t>
  </si>
  <si>
    <t>km</t>
  </si>
  <si>
    <t>Manutenção Bimestral e Trimestral / m²</t>
  </si>
  <si>
    <t>Contratação de serviços de manutenção predial, adaptações e serviços comuns de engenharia para imóveis do TRT 3ª Região - MG                Anexo 7 - Planilha de Custos e de Formação de Preços - Lote 08 - Região 08 - Central Minas</t>
  </si>
  <si>
    <t>Estimativa global de limitação de serviços técnicos especializados comuns de engenharia no emprego de MANUTENÇÃO PREDIAL, sem cessão exclusiva de mão de obra, de empreitada por preço unitário para utilização de planilhas do SINAPI / SETOP como referenciais em proporcionalidade à área construída, quantidade de imóveis e características das instalações e acabamentos. Em contratações anteriores, os valores de MGCO/MGAO pagos representavam 50% do valor total dos serviços/insumos. Com o aumento das equipes técnicas, foi considerado 80% do valor do item 1.</t>
  </si>
  <si>
    <t>LICITANTE</t>
  </si>
  <si>
    <t>Desconto real sobre o valor global estimado para 5 anos de contrato de manutenção predial, por demanda, de empreitada por preço unitário, sem cessão de mão de obra. Caso % de desconto seja superior a 15% deverá ser apresentado garantia complementar, correspondente a diferença entre o valor global estimativo para 5 anos e o valor que supere o desconto de 15%, em garantia com a vigência contratual (5 anos). E ainda, no caso de desconto superior a 15% poderá tornar-se inexequível nos termos do edital e termo de referência, em análise individual, considerando a expertise e o know how da licitante e sua experiência a ser comprovada em contratações similares e equivalentes.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</si>
</sst>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00"/>
    <numFmt numFmtId="165" formatCode="_-* #,##0.00_-;\-* #,##0.00_-;_-* &quot;-&quot;??_-;_-@"/>
    <numFmt numFmtId="166" formatCode="&quot;R$&quot;\ #,##0.00"/>
    <numFmt numFmtId="167" formatCode="&quot;R$&quot;#,##0.00"/>
    <numFmt numFmtId="168" formatCode="_-* #,##0.0_-;\-* #,##0.0_-;_-* &quot;-&quot;??_-;_-@_-"/>
  </numFmts>
  <fonts count="14" x14ac:knownFonts="1">
    <font>
      <sz val="10"/>
      <color rgb="FF000000"/>
      <name val="Arial"/>
      <scheme val="minor"/>
    </font>
    <font>
      <b/>
      <sz val="10"/>
      <color theme="1"/>
      <name val="Arial"/>
    </font>
    <font>
      <sz val="10"/>
      <name val="Arial"/>
    </font>
    <font>
      <sz val="10"/>
      <color rgb="FF000000"/>
      <name val="Arial"/>
    </font>
    <font>
      <b/>
      <sz val="9"/>
      <color theme="1"/>
      <name val="Arial"/>
    </font>
    <font>
      <sz val="10"/>
      <color theme="1"/>
      <name val="Arial"/>
    </font>
    <font>
      <sz val="8"/>
      <color theme="1"/>
      <name val="Arial"/>
    </font>
    <font>
      <sz val="12"/>
      <color rgb="FF000000"/>
      <name val="Arial"/>
    </font>
    <font>
      <b/>
      <sz val="10"/>
      <color rgb="FF000000"/>
      <name val="Arial"/>
    </font>
    <font>
      <sz val="9"/>
      <color theme="1"/>
      <name val="Arial"/>
    </font>
    <font>
      <b/>
      <sz val="10"/>
      <color rgb="FF000000"/>
      <name val="Arial"/>
      <family val="2"/>
    </font>
    <font>
      <b/>
      <sz val="10"/>
      <name val="Arial"/>
      <family val="2"/>
    </font>
    <font>
      <b/>
      <sz val="10"/>
      <color rgb="FFFF0000"/>
      <name val="Arial"/>
      <family val="2"/>
    </font>
    <font>
      <sz val="10"/>
      <color rgb="FF000000"/>
      <name val="Arial"/>
      <scheme val="minor"/>
    </font>
  </fonts>
  <fills count="6">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rgb="FFBFBFBF"/>
        <bgColor rgb="FFBFBFBF"/>
      </patternFill>
    </fill>
    <fill>
      <patternFill patternType="solid">
        <fgColor theme="0"/>
        <bgColor rgb="FFFFFF00"/>
      </patternFill>
    </fill>
  </fills>
  <borders count="42">
    <border>
      <left/>
      <right/>
      <top/>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medium">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s>
  <cellStyleXfs count="2">
    <xf numFmtId="0" fontId="0" fillId="0" borderId="0"/>
    <xf numFmtId="43" fontId="13" fillId="0" borderId="0" applyFont="0" applyFill="0" applyBorder="0" applyAlignment="0" applyProtection="0"/>
  </cellStyleXfs>
  <cellXfs count="111">
    <xf numFmtId="0" fontId="0" fillId="0" borderId="0" xfId="0" applyFont="1" applyAlignment="1"/>
    <xf numFmtId="0" fontId="3" fillId="2" borderId="4" xfId="0" applyFont="1" applyFill="1" applyBorder="1" applyAlignment="1">
      <alignment horizontal="center" vertical="center"/>
    </xf>
    <xf numFmtId="17" fontId="3" fillId="2" borderId="4" xfId="0" applyNumberFormat="1" applyFont="1" applyFill="1" applyBorder="1" applyAlignment="1">
      <alignment horizontal="center" vertical="center"/>
    </xf>
    <xf numFmtId="0" fontId="1" fillId="2" borderId="10" xfId="0" applyFont="1" applyFill="1" applyBorder="1" applyAlignment="1">
      <alignment horizontal="center" vertical="center"/>
    </xf>
    <xf numFmtId="0" fontId="4" fillId="2" borderId="11" xfId="0" applyFont="1" applyFill="1" applyBorder="1" applyAlignment="1">
      <alignment horizontal="center" vertical="center" wrapText="1"/>
    </xf>
    <xf numFmtId="10" fontId="1" fillId="2" borderId="15" xfId="0" applyNumberFormat="1" applyFont="1" applyFill="1" applyBorder="1" applyAlignment="1">
      <alignment horizontal="center" vertical="center"/>
    </xf>
    <xf numFmtId="10" fontId="1" fillId="3" borderId="16" xfId="0" applyNumberFormat="1" applyFont="1" applyFill="1" applyBorder="1" applyAlignment="1">
      <alignment horizontal="center" vertical="center" wrapText="1"/>
    </xf>
    <xf numFmtId="0" fontId="1" fillId="4" borderId="17" xfId="0" applyFont="1" applyFill="1" applyBorder="1" applyAlignment="1">
      <alignment horizontal="center" vertical="center"/>
    </xf>
    <xf numFmtId="0" fontId="1" fillId="4" borderId="18" xfId="0" applyFont="1" applyFill="1" applyBorder="1" applyAlignment="1">
      <alignment horizontal="center" vertical="center"/>
    </xf>
    <xf numFmtId="0" fontId="4" fillId="4" borderId="18" xfId="0" applyFont="1" applyFill="1" applyBorder="1" applyAlignment="1">
      <alignment horizontal="center" vertical="center"/>
    </xf>
    <xf numFmtId="0" fontId="4" fillId="4" borderId="18" xfId="0" applyFont="1" applyFill="1" applyBorder="1" applyAlignment="1">
      <alignment horizontal="center" vertical="center" wrapText="1"/>
    </xf>
    <xf numFmtId="0" fontId="4" fillId="2" borderId="18" xfId="0" applyFont="1" applyFill="1" applyBorder="1" applyAlignment="1">
      <alignment horizontal="center" vertical="center" wrapText="1"/>
    </xf>
    <xf numFmtId="2" fontId="4" fillId="4" borderId="18" xfId="0" applyNumberFormat="1" applyFont="1" applyFill="1" applyBorder="1" applyAlignment="1">
      <alignment horizontal="center" vertical="center" wrapText="1"/>
    </xf>
    <xf numFmtId="2" fontId="4" fillId="4" borderId="19" xfId="0" applyNumberFormat="1"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8" xfId="0" applyFont="1" applyFill="1" applyBorder="1" applyAlignment="1">
      <alignment horizontal="center" wrapText="1"/>
    </xf>
    <xf numFmtId="164" fontId="1" fillId="2" borderId="18" xfId="0" applyNumberFormat="1" applyFont="1" applyFill="1" applyBorder="1" applyAlignment="1">
      <alignment horizontal="center" vertical="center" wrapText="1"/>
    </xf>
    <xf numFmtId="164" fontId="1" fillId="2" borderId="19" xfId="0" applyNumberFormat="1" applyFont="1" applyFill="1" applyBorder="1" applyAlignment="1">
      <alignment horizontal="center" vertical="center" wrapText="1"/>
    </xf>
    <xf numFmtId="164" fontId="5" fillId="0" borderId="0" xfId="0" applyNumberFormat="1" applyFont="1"/>
    <xf numFmtId="0" fontId="5" fillId="0" borderId="20" xfId="0" applyFont="1" applyBorder="1" applyAlignment="1">
      <alignment horizontal="center" vertical="center" wrapText="1"/>
    </xf>
    <xf numFmtId="0" fontId="5" fillId="0" borderId="21" xfId="0" applyFont="1" applyBorder="1" applyAlignment="1">
      <alignment horizontal="left" vertical="center" wrapText="1"/>
    </xf>
    <xf numFmtId="0" fontId="5" fillId="0" borderId="21" xfId="0" applyFont="1" applyBorder="1" applyAlignment="1">
      <alignment horizontal="center" vertical="center" wrapText="1"/>
    </xf>
    <xf numFmtId="4" fontId="5" fillId="0" borderId="21" xfId="0" applyNumberFormat="1" applyFont="1" applyBorder="1" applyAlignment="1">
      <alignment horizontal="center" vertical="center"/>
    </xf>
    <xf numFmtId="164" fontId="5" fillId="0" borderId="21" xfId="0" applyNumberFormat="1" applyFont="1" applyBorder="1" applyAlignment="1">
      <alignment horizontal="center" vertical="center" wrapText="1"/>
    </xf>
    <xf numFmtId="4" fontId="5" fillId="0" borderId="22" xfId="0" applyNumberFormat="1" applyFont="1" applyBorder="1" applyAlignment="1">
      <alignment horizontal="center" vertical="center"/>
    </xf>
    <xf numFmtId="0" fontId="5" fillId="0" borderId="10" xfId="0" applyFont="1" applyBorder="1" applyAlignment="1">
      <alignment horizontal="center" vertical="center" wrapText="1"/>
    </xf>
    <xf numFmtId="0" fontId="5" fillId="0" borderId="4" xfId="0" applyFont="1" applyBorder="1" applyAlignment="1">
      <alignment horizontal="center" vertical="center" wrapText="1"/>
    </xf>
    <xf numFmtId="4" fontId="5" fillId="0" borderId="4" xfId="0" applyNumberFormat="1" applyFont="1" applyBorder="1" applyAlignment="1">
      <alignment horizontal="center" vertical="center"/>
    </xf>
    <xf numFmtId="164" fontId="5" fillId="0" borderId="4" xfId="0" applyNumberFormat="1" applyFont="1" applyBorder="1" applyAlignment="1">
      <alignment horizontal="center" vertical="center" wrapText="1"/>
    </xf>
    <xf numFmtId="4" fontId="5" fillId="0" borderId="11" xfId="0" applyNumberFormat="1" applyFont="1" applyBorder="1" applyAlignment="1">
      <alignment horizontal="center" vertical="center"/>
    </xf>
    <xf numFmtId="0" fontId="5" fillId="0" borderId="4" xfId="0" applyFont="1" applyBorder="1" applyAlignment="1">
      <alignment horizontal="left" vertical="center" wrapText="1"/>
    </xf>
    <xf numFmtId="0" fontId="5" fillId="0" borderId="23" xfId="0" applyFont="1" applyBorder="1" applyAlignment="1">
      <alignment horizontal="center" vertical="center" wrapText="1"/>
    </xf>
    <xf numFmtId="0" fontId="5" fillId="0" borderId="24" xfId="0" applyFont="1" applyBorder="1" applyAlignment="1">
      <alignment horizontal="left" vertical="center" wrapText="1"/>
    </xf>
    <xf numFmtId="0" fontId="5" fillId="0" borderId="24" xfId="0" applyFont="1" applyBorder="1" applyAlignment="1">
      <alignment horizontal="center" wrapText="1"/>
    </xf>
    <xf numFmtId="164" fontId="5" fillId="0" borderId="24" xfId="0" applyNumberFormat="1" applyFont="1" applyBorder="1" applyAlignment="1">
      <alignment horizontal="center" vertical="center" wrapText="1"/>
    </xf>
    <xf numFmtId="0" fontId="5" fillId="0" borderId="24" xfId="0" applyFont="1" applyBorder="1" applyAlignment="1">
      <alignment horizontal="center" vertical="center" wrapText="1"/>
    </xf>
    <xf numFmtId="4" fontId="5" fillId="0" borderId="24" xfId="0" applyNumberFormat="1" applyFont="1" applyBorder="1" applyAlignment="1">
      <alignment horizontal="center" vertical="center"/>
    </xf>
    <xf numFmtId="4" fontId="1" fillId="0" borderId="25" xfId="0" applyNumberFormat="1" applyFont="1" applyBorder="1" applyAlignment="1">
      <alignment horizontal="center" vertical="center"/>
    </xf>
    <xf numFmtId="0" fontId="1" fillId="4" borderId="18" xfId="0" applyFont="1" applyFill="1" applyBorder="1" applyAlignment="1">
      <alignment horizontal="left" vertical="center" wrapText="1"/>
    </xf>
    <xf numFmtId="0" fontId="1" fillId="4" borderId="19" xfId="0" applyFont="1" applyFill="1" applyBorder="1" applyAlignment="1">
      <alignment horizontal="center" vertical="center" wrapText="1"/>
    </xf>
    <xf numFmtId="0" fontId="5" fillId="0" borderId="21" xfId="0" applyFont="1" applyBorder="1" applyAlignment="1">
      <alignment horizontal="center" wrapText="1"/>
    </xf>
    <xf numFmtId="1" fontId="5" fillId="0" borderId="21" xfId="0" applyNumberFormat="1" applyFont="1" applyBorder="1" applyAlignment="1">
      <alignment horizontal="center" vertical="center"/>
    </xf>
    <xf numFmtId="10" fontId="5" fillId="0" borderId="0" xfId="0" applyNumberFormat="1" applyFont="1"/>
    <xf numFmtId="0" fontId="5" fillId="0" borderId="4" xfId="0" applyFont="1" applyBorder="1" applyAlignment="1">
      <alignment horizontal="center" wrapText="1"/>
    </xf>
    <xf numFmtId="1" fontId="5" fillId="0" borderId="4" xfId="0" applyNumberFormat="1" applyFont="1" applyBorder="1" applyAlignment="1">
      <alignment horizontal="center" vertical="center"/>
    </xf>
    <xf numFmtId="0" fontId="5" fillId="2" borderId="4" xfId="0" applyFont="1" applyFill="1" applyBorder="1" applyAlignment="1">
      <alignment horizontal="left" vertical="center" wrapText="1"/>
    </xf>
    <xf numFmtId="0" fontId="5" fillId="0" borderId="4" xfId="0" applyFont="1" applyBorder="1" applyAlignment="1">
      <alignment horizontal="center" vertical="center"/>
    </xf>
    <xf numFmtId="0" fontId="5" fillId="0" borderId="24" xfId="0" applyFont="1" applyBorder="1" applyAlignment="1">
      <alignment horizontal="left" wrapText="1"/>
    </xf>
    <xf numFmtId="0" fontId="5" fillId="0" borderId="24" xfId="0" applyFont="1" applyBorder="1" applyAlignment="1">
      <alignment horizontal="center"/>
    </xf>
    <xf numFmtId="0" fontId="1" fillId="4" borderId="18" xfId="0" applyFont="1" applyFill="1" applyBorder="1" applyAlignment="1">
      <alignment vertical="center" wrapText="1"/>
    </xf>
    <xf numFmtId="0" fontId="1" fillId="4" borderId="19" xfId="0" applyFont="1" applyFill="1" applyBorder="1" applyAlignment="1">
      <alignment vertical="center" wrapText="1"/>
    </xf>
    <xf numFmtId="0" fontId="5" fillId="0" borderId="28" xfId="0" applyFont="1" applyBorder="1" applyAlignment="1">
      <alignment horizontal="center" vertical="center" wrapText="1"/>
    </xf>
    <xf numFmtId="0" fontId="6" fillId="0" borderId="21" xfId="0" applyFont="1" applyBorder="1" applyAlignment="1">
      <alignment horizontal="center" vertical="center" wrapText="1"/>
    </xf>
    <xf numFmtId="164" fontId="5" fillId="0" borderId="29" xfId="0" applyNumberFormat="1" applyFont="1" applyBorder="1" applyAlignment="1">
      <alignment horizontal="center" vertical="center" wrapText="1"/>
    </xf>
    <xf numFmtId="0" fontId="5" fillId="0" borderId="30" xfId="0" applyFont="1" applyBorder="1" applyAlignment="1">
      <alignment horizontal="center" vertical="center"/>
    </xf>
    <xf numFmtId="4" fontId="5" fillId="0" borderId="30" xfId="0" applyNumberFormat="1" applyFont="1" applyBorder="1" applyAlignment="1">
      <alignment horizontal="center" vertical="center"/>
    </xf>
    <xf numFmtId="4" fontId="1" fillId="0" borderId="31" xfId="0" applyNumberFormat="1" applyFont="1" applyBorder="1" applyAlignment="1">
      <alignment horizontal="center" vertical="center"/>
    </xf>
    <xf numFmtId="0" fontId="3" fillId="0" borderId="23" xfId="0" applyFont="1" applyBorder="1" applyAlignment="1">
      <alignment vertical="center"/>
    </xf>
    <xf numFmtId="165" fontId="5" fillId="0" borderId="24" xfId="0" applyNumberFormat="1" applyFont="1" applyBorder="1" applyAlignment="1">
      <alignment horizontal="center"/>
    </xf>
    <xf numFmtId="0" fontId="3" fillId="0" borderId="34" xfId="0" applyFont="1" applyBorder="1" applyAlignment="1">
      <alignment horizontal="center"/>
    </xf>
    <xf numFmtId="0" fontId="1" fillId="0" borderId="17" xfId="0" applyFont="1" applyBorder="1" applyAlignment="1">
      <alignment horizontal="center" vertical="center"/>
    </xf>
    <xf numFmtId="166" fontId="5" fillId="0" borderId="18" xfId="0" applyNumberFormat="1" applyFont="1" applyBorder="1" applyAlignment="1">
      <alignment horizontal="center" vertical="center"/>
    </xf>
    <xf numFmtId="166" fontId="1" fillId="0" borderId="19" xfId="0" applyNumberFormat="1" applyFont="1" applyBorder="1" applyAlignment="1">
      <alignment horizontal="center" vertical="center"/>
    </xf>
    <xf numFmtId="0" fontId="7" fillId="0" borderId="0" xfId="0" applyFont="1" applyAlignment="1">
      <alignment vertical="center"/>
    </xf>
    <xf numFmtId="0" fontId="8" fillId="0" borderId="0" xfId="0" applyFont="1"/>
    <xf numFmtId="4" fontId="9" fillId="0" borderId="24" xfId="0" applyNumberFormat="1" applyFont="1" applyBorder="1" applyAlignment="1">
      <alignment horizontal="center" vertical="center"/>
    </xf>
    <xf numFmtId="2" fontId="1" fillId="4" borderId="18" xfId="0" applyNumberFormat="1" applyFont="1" applyFill="1" applyBorder="1" applyAlignment="1">
      <alignment horizontal="center" vertical="center" wrapText="1"/>
    </xf>
    <xf numFmtId="0" fontId="3" fillId="3" borderId="4" xfId="0" applyFont="1" applyFill="1" applyBorder="1" applyAlignment="1">
      <alignment horizontal="center" vertical="center"/>
    </xf>
    <xf numFmtId="17" fontId="3" fillId="3" borderId="4"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41" xfId="0" applyFont="1" applyFill="1" applyBorder="1" applyAlignment="1">
      <alignment horizontal="center" vertical="center" wrapText="1"/>
    </xf>
    <xf numFmtId="4" fontId="5" fillId="2" borderId="41" xfId="0" applyNumberFormat="1" applyFont="1" applyFill="1" applyBorder="1" applyAlignment="1">
      <alignment horizontal="center" vertical="center"/>
    </xf>
    <xf numFmtId="164" fontId="5" fillId="2" borderId="4" xfId="0" applyNumberFormat="1" applyFont="1" applyFill="1" applyBorder="1" applyAlignment="1">
      <alignment horizontal="center" vertical="center" wrapText="1"/>
    </xf>
    <xf numFmtId="4" fontId="5" fillId="2" borderId="4" xfId="0" applyNumberFormat="1" applyFont="1" applyFill="1" applyBorder="1" applyAlignment="1">
      <alignment horizontal="center" vertical="center"/>
    </xf>
    <xf numFmtId="4" fontId="5" fillId="2" borderId="11" xfId="0" applyNumberFormat="1" applyFont="1" applyFill="1" applyBorder="1" applyAlignment="1">
      <alignment horizontal="center" vertical="center"/>
    </xf>
    <xf numFmtId="2" fontId="5" fillId="0" borderId="21" xfId="0" applyNumberFormat="1" applyFont="1" applyBorder="1" applyAlignment="1">
      <alignment horizontal="center" vertical="center" wrapText="1"/>
    </xf>
    <xf numFmtId="2" fontId="5" fillId="0" borderId="4" xfId="0" applyNumberFormat="1" applyFont="1" applyBorder="1" applyAlignment="1">
      <alignment horizontal="center" vertical="center" wrapText="1"/>
    </xf>
    <xf numFmtId="1" fontId="5" fillId="2" borderId="4" xfId="0" applyNumberFormat="1" applyFont="1" applyFill="1" applyBorder="1" applyAlignment="1">
      <alignment horizontal="center" vertical="center"/>
    </xf>
    <xf numFmtId="0" fontId="5" fillId="5" borderId="21" xfId="0" applyFont="1" applyFill="1" applyBorder="1" applyAlignment="1">
      <alignment horizontal="left" vertical="center" wrapText="1"/>
    </xf>
    <xf numFmtId="0" fontId="5" fillId="5" borderId="4" xfId="0" applyFont="1" applyFill="1" applyBorder="1" applyAlignment="1">
      <alignment horizontal="left" vertical="center" wrapText="1"/>
    </xf>
    <xf numFmtId="4" fontId="12" fillId="0" borderId="24" xfId="0" applyNumberFormat="1" applyFont="1" applyBorder="1" applyAlignment="1">
      <alignment horizontal="center" vertical="center"/>
    </xf>
    <xf numFmtId="0" fontId="12" fillId="0" borderId="4" xfId="0" applyFont="1" applyBorder="1" applyAlignment="1">
      <alignment horizontal="center" vertical="center" wrapText="1"/>
    </xf>
    <xf numFmtId="0" fontId="12" fillId="0" borderId="24" xfId="0" applyFont="1" applyBorder="1" applyAlignment="1">
      <alignment horizontal="center" vertical="center" wrapText="1"/>
    </xf>
    <xf numFmtId="168" fontId="12" fillId="0" borderId="24" xfId="1"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2" fillId="0" borderId="36" xfId="0" applyFont="1" applyBorder="1"/>
    <xf numFmtId="0" fontId="2" fillId="0" borderId="37" xfId="0" applyFont="1" applyBorder="1"/>
    <xf numFmtId="167" fontId="8" fillId="0" borderId="0" xfId="0" applyNumberFormat="1" applyFont="1" applyAlignment="1">
      <alignment horizontal="center"/>
    </xf>
    <xf numFmtId="0" fontId="0" fillId="0" borderId="0" xfId="0" applyFont="1" applyAlignment="1"/>
    <xf numFmtId="0" fontId="1" fillId="0" borderId="1" xfId="0" applyFont="1" applyBorder="1" applyAlignment="1">
      <alignment horizontal="left" vertical="top" wrapText="1"/>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9" xfId="0" applyFont="1" applyBorder="1" applyAlignment="1">
      <alignment horizontal="left" vertical="top"/>
    </xf>
    <xf numFmtId="0" fontId="1" fillId="3" borderId="5" xfId="0" applyFont="1" applyFill="1" applyBorder="1" applyAlignment="1">
      <alignment horizontal="center" vertical="center" wrapText="1"/>
    </xf>
    <xf numFmtId="0" fontId="2" fillId="0" borderId="6" xfId="0" applyFont="1" applyBorder="1"/>
    <xf numFmtId="0" fontId="1" fillId="0" borderId="12" xfId="0" applyFont="1" applyBorder="1" applyAlignment="1">
      <alignment horizontal="center" vertical="center" wrapText="1"/>
    </xf>
    <xf numFmtId="0" fontId="2" fillId="0" borderId="13" xfId="0" applyFont="1" applyBorder="1"/>
    <xf numFmtId="0" fontId="2" fillId="0" borderId="14" xfId="0" applyFont="1" applyBorder="1"/>
    <xf numFmtId="0" fontId="1" fillId="4" borderId="26" xfId="0" applyFont="1" applyFill="1" applyBorder="1" applyAlignment="1">
      <alignment horizontal="left" vertical="center" wrapText="1"/>
    </xf>
    <xf numFmtId="0" fontId="2" fillId="0" borderId="27" xfId="0" applyFont="1" applyBorder="1"/>
    <xf numFmtId="0" fontId="3" fillId="0" borderId="32" xfId="0" applyFont="1" applyBorder="1" applyAlignment="1">
      <alignment horizontal="left" vertical="center"/>
    </xf>
    <xf numFmtId="0" fontId="2" fillId="0" borderId="33" xfId="0" applyFont="1" applyBorder="1"/>
    <xf numFmtId="0" fontId="10" fillId="2" borderId="35" xfId="0" applyFont="1" applyFill="1" applyBorder="1" applyAlignment="1">
      <alignment horizontal="left" vertical="center" wrapText="1"/>
    </xf>
    <xf numFmtId="0" fontId="11" fillId="0" borderId="36" xfId="0" applyFont="1" applyBorder="1"/>
    <xf numFmtId="0" fontId="11" fillId="0" borderId="37" xfId="0" applyFont="1" applyBorder="1"/>
    <xf numFmtId="10" fontId="1" fillId="0" borderId="39" xfId="0" applyNumberFormat="1" applyFont="1" applyBorder="1" applyAlignment="1">
      <alignment horizontal="center" vertical="center"/>
    </xf>
    <xf numFmtId="0" fontId="2" fillId="0" borderId="40" xfId="0" applyFont="1" applyBorder="1"/>
  </cellXfs>
  <cellStyles count="2">
    <cellStyle name="Normal" xfId="0" builtinId="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118"/>
  <sheetViews>
    <sheetView tabSelected="1" workbookViewId="0">
      <selection sqref="A1:F2"/>
    </sheetView>
  </sheetViews>
  <sheetFormatPr defaultColWidth="12.54296875" defaultRowHeight="15" customHeight="1" x14ac:dyDescent="0.25"/>
  <cols>
    <col min="1" max="1" width="5.7265625" customWidth="1"/>
    <col min="2" max="2" width="76" customWidth="1"/>
    <col min="3" max="3" width="10.54296875" customWidth="1"/>
    <col min="4" max="4" width="8.54296875" customWidth="1"/>
    <col min="5" max="5" width="9.7265625" customWidth="1"/>
    <col min="6" max="8" width="7.7265625" customWidth="1"/>
    <col min="9" max="9" width="15.26953125" customWidth="1"/>
    <col min="10" max="10" width="15.453125" customWidth="1"/>
    <col min="11" max="11" width="11.81640625" customWidth="1"/>
    <col min="12" max="25" width="8.54296875" customWidth="1"/>
  </cols>
  <sheetData>
    <row r="1" spans="1:14" ht="32.25" customHeight="1" x14ac:dyDescent="0.25">
      <c r="A1" s="91" t="s">
        <v>74</v>
      </c>
      <c r="B1" s="92"/>
      <c r="C1" s="92"/>
      <c r="D1" s="92"/>
      <c r="E1" s="92"/>
      <c r="F1" s="93"/>
      <c r="G1" s="1" t="s">
        <v>0</v>
      </c>
      <c r="H1" s="2">
        <v>45748</v>
      </c>
      <c r="I1" s="97" t="s">
        <v>1</v>
      </c>
      <c r="J1" s="98"/>
    </row>
    <row r="2" spans="1:14" ht="30.75" customHeight="1" x14ac:dyDescent="0.25">
      <c r="A2" s="94"/>
      <c r="B2" s="95"/>
      <c r="C2" s="95"/>
      <c r="D2" s="95"/>
      <c r="E2" s="95"/>
      <c r="F2" s="96"/>
      <c r="G2" s="1" t="s">
        <v>2</v>
      </c>
      <c r="H2" s="2">
        <v>45658</v>
      </c>
      <c r="I2" s="3" t="s">
        <v>3</v>
      </c>
      <c r="J2" s="4" t="s">
        <v>4</v>
      </c>
    </row>
    <row r="3" spans="1:14" ht="36" customHeight="1" x14ac:dyDescent="0.25">
      <c r="A3" s="99" t="s">
        <v>5</v>
      </c>
      <c r="B3" s="100"/>
      <c r="C3" s="100"/>
      <c r="D3" s="100"/>
      <c r="E3" s="100"/>
      <c r="F3" s="100"/>
      <c r="G3" s="100"/>
      <c r="H3" s="101"/>
      <c r="I3" s="5">
        <v>0.36840000000000001</v>
      </c>
      <c r="J3" s="6">
        <v>0</v>
      </c>
    </row>
    <row r="4" spans="1:14" ht="27" customHeight="1" x14ac:dyDescent="0.25">
      <c r="A4" s="7" t="s">
        <v>6</v>
      </c>
      <c r="B4" s="8" t="s">
        <v>7</v>
      </c>
      <c r="C4" s="9" t="s">
        <v>8</v>
      </c>
      <c r="D4" s="9" t="s">
        <v>9</v>
      </c>
      <c r="E4" s="10" t="s">
        <v>10</v>
      </c>
      <c r="F4" s="9" t="s">
        <v>3</v>
      </c>
      <c r="G4" s="11" t="s">
        <v>11</v>
      </c>
      <c r="H4" s="10" t="s">
        <v>12</v>
      </c>
      <c r="I4" s="12" t="s">
        <v>13</v>
      </c>
      <c r="J4" s="13" t="s">
        <v>14</v>
      </c>
    </row>
    <row r="5" spans="1:14" ht="27.75" customHeight="1" x14ac:dyDescent="0.3">
      <c r="A5" s="14">
        <v>1</v>
      </c>
      <c r="B5" s="15" t="s">
        <v>15</v>
      </c>
      <c r="C5" s="16"/>
      <c r="D5" s="16"/>
      <c r="E5" s="15"/>
      <c r="F5" s="8"/>
      <c r="G5" s="15"/>
      <c r="H5" s="15"/>
      <c r="I5" s="17">
        <f>1+I3</f>
        <v>1.3684000000000001</v>
      </c>
      <c r="J5" s="18">
        <f>I5-(J3*(I5-1))</f>
        <v>1.3684000000000001</v>
      </c>
      <c r="N5" s="19"/>
    </row>
    <row r="6" spans="1:14" ht="24.75" customHeight="1" x14ac:dyDescent="0.25">
      <c r="A6" s="20" t="s">
        <v>16</v>
      </c>
      <c r="B6" s="21" t="s">
        <v>17</v>
      </c>
      <c r="C6" s="22">
        <v>100534</v>
      </c>
      <c r="D6" s="22" t="s">
        <v>18</v>
      </c>
      <c r="E6" s="23">
        <v>6134.99</v>
      </c>
      <c r="F6" s="24">
        <f t="shared" ref="F6:F10" si="0">$I$5</f>
        <v>1.3684000000000001</v>
      </c>
      <c r="G6" s="24">
        <f t="shared" ref="G6:G10" si="1">$J$5</f>
        <v>1.3684000000000001</v>
      </c>
      <c r="H6" s="22">
        <v>60</v>
      </c>
      <c r="I6" s="23">
        <f t="shared" ref="I6:I10" si="2">ROUND(E6*F6*H6,2)</f>
        <v>503707.22</v>
      </c>
      <c r="J6" s="25">
        <f t="shared" ref="J6:J10" si="3">ROUND(E6*G6*H6,2)</f>
        <v>503707.22</v>
      </c>
    </row>
    <row r="7" spans="1:14" ht="24.75" customHeight="1" x14ac:dyDescent="0.25">
      <c r="A7" s="26" t="s">
        <v>19</v>
      </c>
      <c r="B7" s="21" t="s">
        <v>20</v>
      </c>
      <c r="C7" s="27" t="s">
        <v>21</v>
      </c>
      <c r="D7" s="27" t="s">
        <v>18</v>
      </c>
      <c r="E7" s="28">
        <v>6304.32</v>
      </c>
      <c r="F7" s="29">
        <f t="shared" si="0"/>
        <v>1.3684000000000001</v>
      </c>
      <c r="G7" s="29">
        <f t="shared" si="1"/>
        <v>1.3684000000000001</v>
      </c>
      <c r="H7" s="27">
        <v>60</v>
      </c>
      <c r="I7" s="28">
        <f t="shared" si="2"/>
        <v>517609.89</v>
      </c>
      <c r="J7" s="30">
        <f t="shared" si="3"/>
        <v>517609.89</v>
      </c>
    </row>
    <row r="8" spans="1:14" ht="24.75" customHeight="1" x14ac:dyDescent="0.25">
      <c r="A8" s="26" t="s">
        <v>22</v>
      </c>
      <c r="B8" s="31" t="s">
        <v>23</v>
      </c>
      <c r="C8" s="27">
        <v>101402</v>
      </c>
      <c r="D8" s="27" t="s">
        <v>18</v>
      </c>
      <c r="E8" s="28">
        <v>4978.3599999999997</v>
      </c>
      <c r="F8" s="29">
        <f t="shared" si="0"/>
        <v>1.3684000000000001</v>
      </c>
      <c r="G8" s="29">
        <f t="shared" si="1"/>
        <v>1.3684000000000001</v>
      </c>
      <c r="H8" s="27">
        <v>60</v>
      </c>
      <c r="I8" s="28">
        <f t="shared" si="2"/>
        <v>408743.27</v>
      </c>
      <c r="J8" s="30">
        <f t="shared" si="3"/>
        <v>408743.27</v>
      </c>
    </row>
    <row r="9" spans="1:14" ht="24.75" customHeight="1" x14ac:dyDescent="0.25">
      <c r="A9" s="26" t="s">
        <v>24</v>
      </c>
      <c r="B9" s="31" t="s">
        <v>25</v>
      </c>
      <c r="C9" s="27">
        <v>101445</v>
      </c>
      <c r="D9" s="27" t="s">
        <v>18</v>
      </c>
      <c r="E9" s="28">
        <v>5111.13</v>
      </c>
      <c r="F9" s="29">
        <f t="shared" si="0"/>
        <v>1.3684000000000001</v>
      </c>
      <c r="G9" s="29">
        <f t="shared" si="1"/>
        <v>1.3684000000000001</v>
      </c>
      <c r="H9" s="27">
        <v>60</v>
      </c>
      <c r="I9" s="28">
        <f t="shared" si="2"/>
        <v>419644.22</v>
      </c>
      <c r="J9" s="30">
        <f t="shared" si="3"/>
        <v>419644.22</v>
      </c>
    </row>
    <row r="10" spans="1:14" ht="24.75" customHeight="1" x14ac:dyDescent="0.25">
      <c r="A10" s="26" t="s">
        <v>26</v>
      </c>
      <c r="B10" s="31" t="s">
        <v>27</v>
      </c>
      <c r="C10" s="27">
        <v>101446</v>
      </c>
      <c r="D10" s="27" t="s">
        <v>18</v>
      </c>
      <c r="E10" s="28">
        <v>5433.43</v>
      </c>
      <c r="F10" s="29">
        <f t="shared" si="0"/>
        <v>1.3684000000000001</v>
      </c>
      <c r="G10" s="29">
        <f t="shared" si="1"/>
        <v>1.3684000000000001</v>
      </c>
      <c r="H10" s="27">
        <v>60</v>
      </c>
      <c r="I10" s="28">
        <f t="shared" si="2"/>
        <v>446106.34</v>
      </c>
      <c r="J10" s="30">
        <f t="shared" si="3"/>
        <v>446106.34</v>
      </c>
    </row>
    <row r="11" spans="1:14" ht="24.75" customHeight="1" x14ac:dyDescent="0.25">
      <c r="A11" s="32"/>
      <c r="B11" s="33" t="s">
        <v>28</v>
      </c>
      <c r="C11" s="34"/>
      <c r="D11" s="83" t="s">
        <v>18</v>
      </c>
      <c r="E11" s="82">
        <f>SUM(E6:E10)*J5</f>
        <v>38263.515531999998</v>
      </c>
      <c r="F11" s="35"/>
      <c r="G11" s="35"/>
      <c r="H11" s="36"/>
      <c r="I11" s="37">
        <f t="shared" ref="I11:J11" si="4">SUM(I6:I10)</f>
        <v>2295810.94</v>
      </c>
      <c r="J11" s="38">
        <f t="shared" si="4"/>
        <v>2295810.94</v>
      </c>
    </row>
    <row r="12" spans="1:14" ht="24.75" customHeight="1" x14ac:dyDescent="0.25">
      <c r="A12" s="14">
        <v>2</v>
      </c>
      <c r="B12" s="39" t="s">
        <v>29</v>
      </c>
      <c r="C12" s="15"/>
      <c r="D12" s="15"/>
      <c r="E12" s="15"/>
      <c r="F12" s="15"/>
      <c r="G12" s="15"/>
      <c r="H12" s="15"/>
      <c r="I12" s="15"/>
      <c r="J12" s="40"/>
    </row>
    <row r="13" spans="1:14" ht="24.75" customHeight="1" x14ac:dyDescent="0.25">
      <c r="A13" s="14"/>
      <c r="B13" s="39" t="s">
        <v>30</v>
      </c>
      <c r="C13" s="15">
        <v>9</v>
      </c>
      <c r="D13" s="15">
        <v>6931.29</v>
      </c>
      <c r="E13" s="15"/>
      <c r="F13" s="15"/>
      <c r="G13" s="15"/>
      <c r="H13" s="15"/>
      <c r="I13" s="15"/>
      <c r="J13" s="40"/>
    </row>
    <row r="14" spans="1:14" ht="24.75" customHeight="1" x14ac:dyDescent="0.25">
      <c r="A14" s="20" t="s">
        <v>31</v>
      </c>
      <c r="B14" s="80" t="s">
        <v>32</v>
      </c>
      <c r="C14" s="41" t="s">
        <v>33</v>
      </c>
      <c r="D14" s="22" t="s">
        <v>34</v>
      </c>
      <c r="E14" s="23">
        <v>1.25</v>
      </c>
      <c r="F14" s="24">
        <f t="shared" ref="F14:F17" si="5">$I$5</f>
        <v>1.3684000000000001</v>
      </c>
      <c r="G14" s="24">
        <f t="shared" ref="G14:G17" si="6">$J$5</f>
        <v>1.3684000000000001</v>
      </c>
      <c r="H14" s="42">
        <v>141540</v>
      </c>
      <c r="I14" s="28">
        <f t="shared" ref="I14:I17" si="7">ROUND(E14*F14*H14,2)</f>
        <v>242104.17</v>
      </c>
      <c r="J14" s="25">
        <f t="shared" ref="J14:J17" si="8">ROUND(E14*G14*H14,2)</f>
        <v>242104.17</v>
      </c>
      <c r="K14" s="43"/>
    </row>
    <row r="15" spans="1:14" ht="24.75" customHeight="1" x14ac:dyDescent="0.25">
      <c r="A15" s="26" t="s">
        <v>35</v>
      </c>
      <c r="B15" s="81" t="s">
        <v>36</v>
      </c>
      <c r="C15" s="44" t="s">
        <v>37</v>
      </c>
      <c r="D15" s="27" t="s">
        <v>38</v>
      </c>
      <c r="E15" s="28">
        <v>258</v>
      </c>
      <c r="F15" s="29">
        <f t="shared" si="5"/>
        <v>1.3684000000000001</v>
      </c>
      <c r="G15" s="29">
        <f t="shared" si="6"/>
        <v>1.3684000000000001</v>
      </c>
      <c r="H15" s="45">
        <v>2560</v>
      </c>
      <c r="I15" s="28">
        <f t="shared" si="7"/>
        <v>903800.83</v>
      </c>
      <c r="J15" s="30">
        <f t="shared" si="8"/>
        <v>903800.83</v>
      </c>
    </row>
    <row r="16" spans="1:14" ht="24.75" customHeight="1" x14ac:dyDescent="0.25">
      <c r="A16" s="26" t="s">
        <v>39</v>
      </c>
      <c r="B16" s="46" t="s">
        <v>40</v>
      </c>
      <c r="C16" s="27">
        <v>93563</v>
      </c>
      <c r="D16" s="27" t="s">
        <v>18</v>
      </c>
      <c r="E16" s="28">
        <v>2136.2800000000002</v>
      </c>
      <c r="F16" s="29">
        <f t="shared" si="5"/>
        <v>1.3684000000000001</v>
      </c>
      <c r="G16" s="29">
        <f t="shared" si="6"/>
        <v>1.3684000000000001</v>
      </c>
      <c r="H16" s="47">
        <v>60</v>
      </c>
      <c r="I16" s="28">
        <f t="shared" si="7"/>
        <v>175397.13</v>
      </c>
      <c r="J16" s="30">
        <f t="shared" si="8"/>
        <v>175397.13</v>
      </c>
    </row>
    <row r="17" spans="1:10" ht="24.75" customHeight="1" x14ac:dyDescent="0.25">
      <c r="A17" s="26" t="s">
        <v>41</v>
      </c>
      <c r="B17" s="31" t="s">
        <v>42</v>
      </c>
      <c r="C17" s="27">
        <v>90777</v>
      </c>
      <c r="D17" s="27" t="s">
        <v>18</v>
      </c>
      <c r="E17" s="28">
        <v>5646.72</v>
      </c>
      <c r="F17" s="29">
        <f t="shared" si="5"/>
        <v>1.3684000000000001</v>
      </c>
      <c r="G17" s="29">
        <f t="shared" si="6"/>
        <v>1.3684000000000001</v>
      </c>
      <c r="H17" s="47">
        <v>60</v>
      </c>
      <c r="I17" s="28">
        <f t="shared" si="7"/>
        <v>463618.3</v>
      </c>
      <c r="J17" s="30">
        <f t="shared" si="8"/>
        <v>463618.3</v>
      </c>
    </row>
    <row r="18" spans="1:10" ht="24.75" customHeight="1" x14ac:dyDescent="0.25">
      <c r="A18" s="32"/>
      <c r="B18" s="48"/>
      <c r="C18" s="34"/>
      <c r="D18" s="83" t="s">
        <v>18</v>
      </c>
      <c r="E18" s="82">
        <f>SUM(E16:E17)*J5</f>
        <v>10650.2572</v>
      </c>
      <c r="F18" s="35"/>
      <c r="G18" s="35"/>
      <c r="H18" s="49"/>
      <c r="I18" s="37">
        <f t="shared" ref="I18:J18" si="9">SUM(I14:I17)</f>
        <v>1784920.43</v>
      </c>
      <c r="J18" s="38">
        <f t="shared" si="9"/>
        <v>1784920.43</v>
      </c>
    </row>
    <row r="19" spans="1:10" ht="24.75" customHeight="1" x14ac:dyDescent="0.25">
      <c r="A19" s="14">
        <v>3</v>
      </c>
      <c r="B19" s="102" t="s">
        <v>43</v>
      </c>
      <c r="C19" s="103"/>
      <c r="D19" s="15"/>
      <c r="E19" s="15"/>
      <c r="F19" s="15"/>
      <c r="G19" s="15"/>
      <c r="H19" s="15"/>
      <c r="I19" s="50"/>
      <c r="J19" s="51"/>
    </row>
    <row r="20" spans="1:10" ht="105" customHeight="1" x14ac:dyDescent="0.25">
      <c r="A20" s="52" t="s">
        <v>44</v>
      </c>
      <c r="B20" s="80" t="s">
        <v>73</v>
      </c>
      <c r="C20" s="53" t="s">
        <v>45</v>
      </c>
      <c r="D20" s="22" t="s">
        <v>18</v>
      </c>
      <c r="E20" s="23">
        <f>0.8*SUM(E6:E10)</f>
        <v>22369.784</v>
      </c>
      <c r="F20" s="54">
        <f>$I$5</f>
        <v>1.3684000000000001</v>
      </c>
      <c r="G20" s="24">
        <f>$J$5</f>
        <v>1.3684000000000001</v>
      </c>
      <c r="H20" s="55">
        <v>60</v>
      </c>
      <c r="I20" s="56">
        <f>ROUND(E20*F20*H20,2)</f>
        <v>1836648.75</v>
      </c>
      <c r="J20" s="57">
        <f>ROUND(E20*G20*H20,2)</f>
        <v>1836648.75</v>
      </c>
    </row>
    <row r="21" spans="1:10" ht="24.75" customHeight="1" x14ac:dyDescent="0.25">
      <c r="A21" s="58"/>
      <c r="B21" s="104" t="s">
        <v>46</v>
      </c>
      <c r="C21" s="105"/>
      <c r="D21" s="49"/>
      <c r="E21" s="37">
        <f>I21/60</f>
        <v>98623.002000000008</v>
      </c>
      <c r="F21" s="59"/>
      <c r="G21" s="60"/>
      <c r="H21" s="61" t="s">
        <v>47</v>
      </c>
      <c r="I21" s="62">
        <f t="shared" ref="I21:J21" si="10">SUM(I11,I18,I20)</f>
        <v>5917380.1200000001</v>
      </c>
      <c r="J21" s="63">
        <f t="shared" si="10"/>
        <v>5917380.1200000001</v>
      </c>
    </row>
    <row r="22" spans="1:10" ht="75" customHeight="1" x14ac:dyDescent="0.3">
      <c r="A22" s="106" t="s">
        <v>75</v>
      </c>
      <c r="B22" s="107"/>
      <c r="C22" s="107"/>
      <c r="D22" s="107"/>
      <c r="E22" s="108"/>
      <c r="F22" s="86" t="s">
        <v>48</v>
      </c>
      <c r="G22" s="87"/>
      <c r="H22" s="88"/>
      <c r="I22" s="109">
        <f>1-(J21/I21)</f>
        <v>0</v>
      </c>
      <c r="J22" s="110"/>
    </row>
    <row r="23" spans="1:10" ht="15.5" x14ac:dyDescent="0.25">
      <c r="A23" s="64"/>
    </row>
    <row r="24" spans="1:10" ht="15.5" x14ac:dyDescent="0.3">
      <c r="A24" s="64"/>
      <c r="B24" s="65" t="s">
        <v>49</v>
      </c>
      <c r="C24" s="65" t="s">
        <v>50</v>
      </c>
      <c r="F24" s="89">
        <f>J21/(D13*5)</f>
        <v>170.74397752799266</v>
      </c>
      <c r="G24" s="90"/>
    </row>
    <row r="25" spans="1:10" ht="15.5" x14ac:dyDescent="0.25">
      <c r="A25" s="64"/>
    </row>
    <row r="26" spans="1:10" ht="15.5" x14ac:dyDescent="0.25">
      <c r="A26" s="64"/>
    </row>
    <row r="27" spans="1:10" ht="15.5" x14ac:dyDescent="0.25">
      <c r="A27" s="64"/>
    </row>
    <row r="28" spans="1:10" ht="15.5" x14ac:dyDescent="0.25">
      <c r="A28" s="64"/>
    </row>
    <row r="29" spans="1:10" ht="15.5" x14ac:dyDescent="0.25">
      <c r="A29" s="64"/>
    </row>
    <row r="30" spans="1:10" ht="15.5" x14ac:dyDescent="0.25">
      <c r="A30" s="64"/>
    </row>
    <row r="31" spans="1:10" ht="15.5" x14ac:dyDescent="0.25">
      <c r="A31" s="64"/>
    </row>
    <row r="32" spans="1:10" ht="15.5" x14ac:dyDescent="0.25">
      <c r="A32" s="64"/>
    </row>
    <row r="33" spans="1:1" ht="15.5" x14ac:dyDescent="0.25">
      <c r="A33" s="64"/>
    </row>
    <row r="34" spans="1:1" ht="15.5" x14ac:dyDescent="0.25">
      <c r="A34" s="64"/>
    </row>
    <row r="35" spans="1:1" ht="15.5" x14ac:dyDescent="0.25">
      <c r="A35" s="64"/>
    </row>
    <row r="36" spans="1:1" ht="15.5" x14ac:dyDescent="0.25">
      <c r="A36" s="64"/>
    </row>
    <row r="37" spans="1:1" ht="15.5" x14ac:dyDescent="0.25">
      <c r="A37" s="64"/>
    </row>
    <row r="38" spans="1:1" ht="15.5" x14ac:dyDescent="0.25">
      <c r="A38" s="64"/>
    </row>
    <row r="39" spans="1:1" ht="15.5" x14ac:dyDescent="0.25">
      <c r="A39" s="64"/>
    </row>
    <row r="40" spans="1:1" ht="15.5" x14ac:dyDescent="0.25">
      <c r="A40" s="64"/>
    </row>
    <row r="41" spans="1:1" ht="15.5" x14ac:dyDescent="0.25">
      <c r="A41" s="64"/>
    </row>
    <row r="42" spans="1:1" ht="15.5" x14ac:dyDescent="0.25">
      <c r="A42" s="64"/>
    </row>
    <row r="43" spans="1:1" ht="15.5" x14ac:dyDescent="0.25">
      <c r="A43" s="64"/>
    </row>
    <row r="44" spans="1:1" ht="15.5" x14ac:dyDescent="0.25">
      <c r="A44" s="64"/>
    </row>
    <row r="45" spans="1:1" ht="15.5" x14ac:dyDescent="0.25">
      <c r="A45" s="64"/>
    </row>
    <row r="46" spans="1:1" ht="15.5" x14ac:dyDescent="0.25">
      <c r="A46" s="64"/>
    </row>
    <row r="47" spans="1:1" ht="15.5" x14ac:dyDescent="0.25">
      <c r="A47" s="64"/>
    </row>
    <row r="48" spans="1:1" ht="15.5" x14ac:dyDescent="0.25">
      <c r="A48" s="64"/>
    </row>
    <row r="49" spans="1:1" ht="15.5" x14ac:dyDescent="0.25">
      <c r="A49" s="64"/>
    </row>
    <row r="50" spans="1:1" ht="15.5" x14ac:dyDescent="0.25">
      <c r="A50" s="64"/>
    </row>
    <row r="51" spans="1:1" ht="15.5" x14ac:dyDescent="0.25">
      <c r="A51" s="64"/>
    </row>
    <row r="52" spans="1:1" ht="15.5" x14ac:dyDescent="0.25">
      <c r="A52" s="64"/>
    </row>
    <row r="53" spans="1:1" ht="15.5" x14ac:dyDescent="0.25">
      <c r="A53" s="64"/>
    </row>
    <row r="54" spans="1:1" ht="15.5" x14ac:dyDescent="0.25">
      <c r="A54" s="64"/>
    </row>
    <row r="55" spans="1:1" ht="15.5" x14ac:dyDescent="0.25">
      <c r="A55" s="64"/>
    </row>
    <row r="56" spans="1:1" ht="15.5" x14ac:dyDescent="0.25">
      <c r="A56" s="64"/>
    </row>
    <row r="57" spans="1:1" ht="15.5" x14ac:dyDescent="0.25">
      <c r="A57" s="64"/>
    </row>
    <row r="58" spans="1:1" ht="15.5" x14ac:dyDescent="0.25">
      <c r="A58" s="64"/>
    </row>
    <row r="59" spans="1:1" ht="15.5" x14ac:dyDescent="0.25">
      <c r="A59" s="64"/>
    </row>
    <row r="60" spans="1:1" ht="15.5" x14ac:dyDescent="0.25">
      <c r="A60" s="64"/>
    </row>
    <row r="61" spans="1:1" ht="15.5" x14ac:dyDescent="0.25">
      <c r="A61" s="64"/>
    </row>
    <row r="62" spans="1:1" ht="15.5" x14ac:dyDescent="0.25">
      <c r="A62" s="64"/>
    </row>
    <row r="63" spans="1:1" ht="15.5" x14ac:dyDescent="0.25">
      <c r="A63" s="64"/>
    </row>
    <row r="64" spans="1:1" ht="15.5" x14ac:dyDescent="0.25">
      <c r="A64" s="64"/>
    </row>
    <row r="65" spans="1:1" ht="15.5" x14ac:dyDescent="0.25">
      <c r="A65" s="64"/>
    </row>
    <row r="66" spans="1:1" ht="15.5" x14ac:dyDescent="0.25">
      <c r="A66" s="64"/>
    </row>
    <row r="67" spans="1:1" ht="15.5" x14ac:dyDescent="0.25">
      <c r="A67" s="64"/>
    </row>
    <row r="68" spans="1:1" ht="15.5" x14ac:dyDescent="0.25">
      <c r="A68" s="64"/>
    </row>
    <row r="69" spans="1:1" ht="15.5" x14ac:dyDescent="0.25">
      <c r="A69" s="64"/>
    </row>
    <row r="70" spans="1:1" ht="15.5" x14ac:dyDescent="0.25">
      <c r="A70" s="64"/>
    </row>
    <row r="71" spans="1:1" ht="15.5" x14ac:dyDescent="0.25">
      <c r="A71" s="64"/>
    </row>
    <row r="72" spans="1:1" ht="15.5" x14ac:dyDescent="0.25">
      <c r="A72" s="64"/>
    </row>
    <row r="73" spans="1:1" ht="15.5" x14ac:dyDescent="0.25">
      <c r="A73" s="64"/>
    </row>
    <row r="74" spans="1:1" ht="15.5" x14ac:dyDescent="0.25">
      <c r="A74" s="64"/>
    </row>
    <row r="75" spans="1:1" ht="15.5" x14ac:dyDescent="0.25">
      <c r="A75" s="64"/>
    </row>
    <row r="76" spans="1:1" ht="15.5" x14ac:dyDescent="0.25">
      <c r="A76" s="64"/>
    </row>
    <row r="77" spans="1:1" ht="15.5" x14ac:dyDescent="0.25">
      <c r="A77" s="64"/>
    </row>
    <row r="78" spans="1:1" ht="15.5" x14ac:dyDescent="0.25">
      <c r="A78" s="64"/>
    </row>
    <row r="79" spans="1:1" ht="15.5" x14ac:dyDescent="0.25">
      <c r="A79" s="64"/>
    </row>
    <row r="80" spans="1:1" ht="15.5" x14ac:dyDescent="0.25">
      <c r="A80" s="64"/>
    </row>
    <row r="81" spans="1:1" ht="15.5" x14ac:dyDescent="0.25">
      <c r="A81" s="64"/>
    </row>
    <row r="82" spans="1:1" ht="15.5" x14ac:dyDescent="0.25">
      <c r="A82" s="64"/>
    </row>
    <row r="83" spans="1:1" ht="15.5" x14ac:dyDescent="0.25">
      <c r="A83" s="64"/>
    </row>
    <row r="84" spans="1:1" ht="15.5" x14ac:dyDescent="0.25">
      <c r="A84" s="64"/>
    </row>
    <row r="85" spans="1:1" ht="15.5" x14ac:dyDescent="0.25">
      <c r="A85" s="64"/>
    </row>
    <row r="86" spans="1:1" ht="15.5" x14ac:dyDescent="0.25">
      <c r="A86" s="64"/>
    </row>
    <row r="87" spans="1:1" ht="15.5" x14ac:dyDescent="0.25">
      <c r="A87" s="64"/>
    </row>
    <row r="88" spans="1:1" ht="15.5" x14ac:dyDescent="0.25">
      <c r="A88" s="64"/>
    </row>
    <row r="89" spans="1:1" ht="15.5" x14ac:dyDescent="0.25">
      <c r="A89" s="64"/>
    </row>
    <row r="90" spans="1:1" ht="15.5" x14ac:dyDescent="0.25">
      <c r="A90" s="64"/>
    </row>
    <row r="91" spans="1:1" ht="15.5" x14ac:dyDescent="0.25">
      <c r="A91" s="64"/>
    </row>
    <row r="92" spans="1:1" ht="15.5" x14ac:dyDescent="0.25">
      <c r="A92" s="64"/>
    </row>
    <row r="93" spans="1:1" ht="15.5" x14ac:dyDescent="0.25">
      <c r="A93" s="64"/>
    </row>
    <row r="94" spans="1:1" ht="15.5" x14ac:dyDescent="0.25">
      <c r="A94" s="64"/>
    </row>
    <row r="95" spans="1:1" ht="15.5" x14ac:dyDescent="0.25">
      <c r="A95" s="64"/>
    </row>
    <row r="96" spans="1:1" ht="15.5" x14ac:dyDescent="0.25">
      <c r="A96" s="64"/>
    </row>
    <row r="97" spans="1:1" ht="15.5" x14ac:dyDescent="0.25">
      <c r="A97" s="64"/>
    </row>
    <row r="98" spans="1:1" ht="15.5" x14ac:dyDescent="0.25">
      <c r="A98" s="64"/>
    </row>
    <row r="99" spans="1:1" ht="15.5" x14ac:dyDescent="0.25">
      <c r="A99" s="64"/>
    </row>
    <row r="100" spans="1:1" ht="15.5" x14ac:dyDescent="0.25">
      <c r="A100" s="64"/>
    </row>
    <row r="101" spans="1:1" ht="15.5" x14ac:dyDescent="0.25">
      <c r="A101" s="64"/>
    </row>
    <row r="102" spans="1:1" ht="15.5" x14ac:dyDescent="0.25">
      <c r="A102" s="64"/>
    </row>
    <row r="103" spans="1:1" ht="15.5" x14ac:dyDescent="0.25">
      <c r="A103" s="64"/>
    </row>
    <row r="104" spans="1:1" ht="15.5" x14ac:dyDescent="0.25">
      <c r="A104" s="64"/>
    </row>
    <row r="105" spans="1:1" ht="15.5" x14ac:dyDescent="0.25">
      <c r="A105" s="64"/>
    </row>
    <row r="106" spans="1:1" ht="15.5" x14ac:dyDescent="0.25">
      <c r="A106" s="64"/>
    </row>
    <row r="107" spans="1:1" ht="15.5" x14ac:dyDescent="0.25">
      <c r="A107" s="64"/>
    </row>
    <row r="108" spans="1:1" ht="15.5" x14ac:dyDescent="0.25">
      <c r="A108" s="64"/>
    </row>
    <row r="109" spans="1:1" ht="15.5" x14ac:dyDescent="0.25">
      <c r="A109" s="64"/>
    </row>
    <row r="110" spans="1:1" ht="15.5" x14ac:dyDescent="0.25">
      <c r="A110" s="64"/>
    </row>
    <row r="111" spans="1:1" ht="15.5" x14ac:dyDescent="0.25">
      <c r="A111" s="64"/>
    </row>
    <row r="112" spans="1:1" ht="15.5" x14ac:dyDescent="0.25">
      <c r="A112" s="64"/>
    </row>
    <row r="113" spans="1:1" ht="15.5" x14ac:dyDescent="0.25">
      <c r="A113" s="64"/>
    </row>
    <row r="114" spans="1:1" ht="15.5" x14ac:dyDescent="0.25">
      <c r="A114" s="64"/>
    </row>
    <row r="115" spans="1:1" ht="15.5" x14ac:dyDescent="0.25">
      <c r="A115" s="64"/>
    </row>
    <row r="116" spans="1:1" ht="15.5" x14ac:dyDescent="0.25">
      <c r="A116" s="64"/>
    </row>
    <row r="117" spans="1:1" ht="15.5" x14ac:dyDescent="0.25">
      <c r="A117" s="64"/>
    </row>
    <row r="118" spans="1:1" ht="15.5" x14ac:dyDescent="0.25">
      <c r="A118" s="64"/>
    </row>
    <row r="119" spans="1:1" ht="15.5" x14ac:dyDescent="0.25">
      <c r="A119" s="64"/>
    </row>
    <row r="120" spans="1:1" ht="15.5" x14ac:dyDescent="0.25">
      <c r="A120" s="64"/>
    </row>
    <row r="121" spans="1:1" ht="15.5" x14ac:dyDescent="0.25">
      <c r="A121" s="64"/>
    </row>
    <row r="122" spans="1:1" ht="15.5" x14ac:dyDescent="0.25">
      <c r="A122" s="64"/>
    </row>
    <row r="123" spans="1:1" ht="15.5" x14ac:dyDescent="0.25">
      <c r="A123" s="64"/>
    </row>
    <row r="124" spans="1:1" ht="15.5" x14ac:dyDescent="0.25">
      <c r="A124" s="64"/>
    </row>
    <row r="125" spans="1:1" ht="15.5" x14ac:dyDescent="0.25">
      <c r="A125" s="64"/>
    </row>
    <row r="126" spans="1:1" ht="15.5" x14ac:dyDescent="0.25">
      <c r="A126" s="64"/>
    </row>
    <row r="127" spans="1:1" ht="15.5" x14ac:dyDescent="0.25">
      <c r="A127" s="64"/>
    </row>
    <row r="128" spans="1:1" ht="15.5" x14ac:dyDescent="0.25">
      <c r="A128" s="64"/>
    </row>
    <row r="129" spans="1:1" ht="15.5" x14ac:dyDescent="0.25">
      <c r="A129" s="64"/>
    </row>
    <row r="130" spans="1:1" ht="15.5" x14ac:dyDescent="0.25">
      <c r="A130" s="64"/>
    </row>
    <row r="131" spans="1:1" ht="15.5" x14ac:dyDescent="0.25">
      <c r="A131" s="64"/>
    </row>
    <row r="132" spans="1:1" ht="15.5" x14ac:dyDescent="0.25">
      <c r="A132" s="64"/>
    </row>
    <row r="133" spans="1:1" ht="15.5" x14ac:dyDescent="0.25">
      <c r="A133" s="64"/>
    </row>
    <row r="134" spans="1:1" ht="15.5" x14ac:dyDescent="0.25">
      <c r="A134" s="64"/>
    </row>
    <row r="135" spans="1:1" ht="15.5" x14ac:dyDescent="0.25">
      <c r="A135" s="64"/>
    </row>
    <row r="136" spans="1:1" ht="15.5" x14ac:dyDescent="0.25">
      <c r="A136" s="64"/>
    </row>
    <row r="137" spans="1:1" ht="15.5" x14ac:dyDescent="0.25">
      <c r="A137" s="64"/>
    </row>
    <row r="138" spans="1:1" ht="15.5" x14ac:dyDescent="0.25">
      <c r="A138" s="64"/>
    </row>
    <row r="139" spans="1:1" ht="15.5" x14ac:dyDescent="0.25">
      <c r="A139" s="64"/>
    </row>
    <row r="140" spans="1:1" ht="15.5" x14ac:dyDescent="0.25">
      <c r="A140" s="64"/>
    </row>
    <row r="141" spans="1:1" ht="15.5" x14ac:dyDescent="0.25">
      <c r="A141" s="64"/>
    </row>
    <row r="142" spans="1:1" ht="15.5" x14ac:dyDescent="0.25">
      <c r="A142" s="64"/>
    </row>
    <row r="143" spans="1:1" ht="15.5" x14ac:dyDescent="0.25">
      <c r="A143" s="64"/>
    </row>
    <row r="144" spans="1:1" ht="15.5" x14ac:dyDescent="0.25">
      <c r="A144" s="64"/>
    </row>
    <row r="145" spans="1:1" ht="15.5" x14ac:dyDescent="0.25">
      <c r="A145" s="64"/>
    </row>
    <row r="146" spans="1:1" ht="15.5" x14ac:dyDescent="0.25">
      <c r="A146" s="64"/>
    </row>
    <row r="147" spans="1:1" ht="15.5" x14ac:dyDescent="0.25">
      <c r="A147" s="64"/>
    </row>
    <row r="148" spans="1:1" ht="15.5" x14ac:dyDescent="0.25">
      <c r="A148" s="64"/>
    </row>
    <row r="149" spans="1:1" ht="15.5" x14ac:dyDescent="0.25">
      <c r="A149" s="64"/>
    </row>
    <row r="150" spans="1:1" ht="15.5" x14ac:dyDescent="0.25">
      <c r="A150" s="64"/>
    </row>
    <row r="151" spans="1:1" ht="15.5" x14ac:dyDescent="0.25">
      <c r="A151" s="64"/>
    </row>
    <row r="152" spans="1:1" ht="15.5" x14ac:dyDescent="0.25">
      <c r="A152" s="64"/>
    </row>
    <row r="153" spans="1:1" ht="15.5" x14ac:dyDescent="0.25">
      <c r="A153" s="64"/>
    </row>
    <row r="154" spans="1:1" ht="15.5" x14ac:dyDescent="0.25">
      <c r="A154" s="64"/>
    </row>
    <row r="155" spans="1:1" ht="15.5" x14ac:dyDescent="0.25">
      <c r="A155" s="64"/>
    </row>
    <row r="156" spans="1:1" ht="15.5" x14ac:dyDescent="0.25">
      <c r="A156" s="64"/>
    </row>
    <row r="157" spans="1:1" ht="15.5" x14ac:dyDescent="0.25">
      <c r="A157" s="64"/>
    </row>
    <row r="158" spans="1:1" ht="15.5" x14ac:dyDescent="0.25">
      <c r="A158" s="64"/>
    </row>
    <row r="159" spans="1:1" ht="15.5" x14ac:dyDescent="0.25">
      <c r="A159" s="64"/>
    </row>
    <row r="160" spans="1:1" ht="15.5" x14ac:dyDescent="0.25">
      <c r="A160" s="64"/>
    </row>
    <row r="161" spans="1:1" ht="15.5" x14ac:dyDescent="0.25">
      <c r="A161" s="64"/>
    </row>
    <row r="162" spans="1:1" ht="15.5" x14ac:dyDescent="0.25">
      <c r="A162" s="64"/>
    </row>
    <row r="163" spans="1:1" ht="15.5" x14ac:dyDescent="0.25">
      <c r="A163" s="64"/>
    </row>
    <row r="164" spans="1:1" ht="15.5" x14ac:dyDescent="0.25">
      <c r="A164" s="64"/>
    </row>
    <row r="165" spans="1:1" ht="15.5" x14ac:dyDescent="0.25">
      <c r="A165" s="64"/>
    </row>
    <row r="166" spans="1:1" ht="15.5" x14ac:dyDescent="0.25">
      <c r="A166" s="64"/>
    </row>
    <row r="167" spans="1:1" ht="15.5" x14ac:dyDescent="0.25">
      <c r="A167" s="64"/>
    </row>
    <row r="168" spans="1:1" ht="15.5" x14ac:dyDescent="0.25">
      <c r="A168" s="64"/>
    </row>
    <row r="169" spans="1:1" ht="15.5" x14ac:dyDescent="0.25">
      <c r="A169" s="64"/>
    </row>
    <row r="170" spans="1:1" ht="15.5" x14ac:dyDescent="0.25">
      <c r="A170" s="64"/>
    </row>
    <row r="171" spans="1:1" ht="15.5" x14ac:dyDescent="0.25">
      <c r="A171" s="64"/>
    </row>
    <row r="172" spans="1:1" ht="15.5" x14ac:dyDescent="0.25">
      <c r="A172" s="64"/>
    </row>
    <row r="173" spans="1:1" ht="15.5" x14ac:dyDescent="0.25">
      <c r="A173" s="64"/>
    </row>
    <row r="174" spans="1:1" ht="15.5" x14ac:dyDescent="0.25">
      <c r="A174" s="64"/>
    </row>
    <row r="175" spans="1:1" ht="15.5" x14ac:dyDescent="0.25">
      <c r="A175" s="64"/>
    </row>
    <row r="176" spans="1:1" ht="15.5" x14ac:dyDescent="0.25">
      <c r="A176" s="64"/>
    </row>
    <row r="177" spans="1:1" ht="15.5" x14ac:dyDescent="0.25">
      <c r="A177" s="64"/>
    </row>
    <row r="178" spans="1:1" ht="15.5" x14ac:dyDescent="0.25">
      <c r="A178" s="64"/>
    </row>
    <row r="179" spans="1:1" ht="15.5" x14ac:dyDescent="0.25">
      <c r="A179" s="64"/>
    </row>
    <row r="180" spans="1:1" ht="15.5" x14ac:dyDescent="0.25">
      <c r="A180" s="64"/>
    </row>
    <row r="181" spans="1:1" ht="15.5" x14ac:dyDescent="0.25">
      <c r="A181" s="64"/>
    </row>
    <row r="182" spans="1:1" ht="15.5" x14ac:dyDescent="0.25">
      <c r="A182" s="64"/>
    </row>
    <row r="183" spans="1:1" ht="15.5" x14ac:dyDescent="0.25">
      <c r="A183" s="64"/>
    </row>
    <row r="184" spans="1:1" ht="15.5" x14ac:dyDescent="0.25">
      <c r="A184" s="64"/>
    </row>
    <row r="185" spans="1:1" ht="15.5" x14ac:dyDescent="0.25">
      <c r="A185" s="64"/>
    </row>
    <row r="186" spans="1:1" ht="15.5" x14ac:dyDescent="0.25">
      <c r="A186" s="64"/>
    </row>
    <row r="187" spans="1:1" ht="15.5" x14ac:dyDescent="0.25">
      <c r="A187" s="64"/>
    </row>
    <row r="188" spans="1:1" ht="15.5" x14ac:dyDescent="0.25">
      <c r="A188" s="64"/>
    </row>
    <row r="189" spans="1:1" ht="15.5" x14ac:dyDescent="0.25">
      <c r="A189" s="64"/>
    </row>
    <row r="190" spans="1:1" ht="15.5" x14ac:dyDescent="0.25">
      <c r="A190" s="64"/>
    </row>
    <row r="191" spans="1:1" ht="15.5" x14ac:dyDescent="0.25">
      <c r="A191" s="64"/>
    </row>
    <row r="192" spans="1:1" ht="15.5" x14ac:dyDescent="0.25">
      <c r="A192" s="64"/>
    </row>
    <row r="193" spans="1:1" ht="15.5" x14ac:dyDescent="0.25">
      <c r="A193" s="64"/>
    </row>
    <row r="194" spans="1:1" ht="15.5" x14ac:dyDescent="0.25">
      <c r="A194" s="64"/>
    </row>
    <row r="195" spans="1:1" ht="15.5" x14ac:dyDescent="0.25">
      <c r="A195" s="64"/>
    </row>
    <row r="196" spans="1:1" ht="15.5" x14ac:dyDescent="0.25">
      <c r="A196" s="64"/>
    </row>
    <row r="197" spans="1:1" ht="15.5" x14ac:dyDescent="0.25">
      <c r="A197" s="64"/>
    </row>
    <row r="198" spans="1:1" ht="15.5" x14ac:dyDescent="0.25">
      <c r="A198" s="64"/>
    </row>
    <row r="199" spans="1:1" ht="15.5" x14ac:dyDescent="0.25">
      <c r="A199" s="64"/>
    </row>
    <row r="200" spans="1:1" ht="15.5" x14ac:dyDescent="0.25">
      <c r="A200" s="64"/>
    </row>
    <row r="201" spans="1:1" ht="15.5" x14ac:dyDescent="0.25">
      <c r="A201" s="64"/>
    </row>
    <row r="202" spans="1:1" ht="15.5" x14ac:dyDescent="0.25">
      <c r="A202" s="64"/>
    </row>
    <row r="203" spans="1:1" ht="15.5" x14ac:dyDescent="0.25">
      <c r="A203" s="64"/>
    </row>
    <row r="204" spans="1:1" ht="15.5" x14ac:dyDescent="0.25">
      <c r="A204" s="64"/>
    </row>
    <row r="205" spans="1:1" ht="15.5" x14ac:dyDescent="0.25">
      <c r="A205" s="64"/>
    </row>
    <row r="206" spans="1:1" ht="15.5" x14ac:dyDescent="0.25">
      <c r="A206" s="64"/>
    </row>
    <row r="207" spans="1:1" ht="15.5" x14ac:dyDescent="0.25">
      <c r="A207" s="64"/>
    </row>
    <row r="208" spans="1:1" ht="15.5" x14ac:dyDescent="0.25">
      <c r="A208" s="64"/>
    </row>
    <row r="209" spans="1:1" ht="15.5" x14ac:dyDescent="0.25">
      <c r="A209" s="64"/>
    </row>
    <row r="210" spans="1:1" ht="15.5" x14ac:dyDescent="0.25">
      <c r="A210" s="64"/>
    </row>
    <row r="211" spans="1:1" ht="15.5" x14ac:dyDescent="0.25">
      <c r="A211" s="64"/>
    </row>
    <row r="212" spans="1:1" ht="15.5" x14ac:dyDescent="0.25">
      <c r="A212" s="64"/>
    </row>
    <row r="213" spans="1:1" ht="15.5" x14ac:dyDescent="0.25">
      <c r="A213" s="64"/>
    </row>
    <row r="214" spans="1:1" ht="15.5" x14ac:dyDescent="0.25">
      <c r="A214" s="64"/>
    </row>
    <row r="215" spans="1:1" ht="15.5" x14ac:dyDescent="0.25">
      <c r="A215" s="64"/>
    </row>
    <row r="216" spans="1:1" ht="15.5" x14ac:dyDescent="0.25">
      <c r="A216" s="64"/>
    </row>
    <row r="217" spans="1:1" ht="15.5" x14ac:dyDescent="0.25">
      <c r="A217" s="64"/>
    </row>
    <row r="218" spans="1:1" ht="15.5" x14ac:dyDescent="0.25">
      <c r="A218" s="64"/>
    </row>
    <row r="219" spans="1:1" ht="15.5" x14ac:dyDescent="0.25">
      <c r="A219" s="64"/>
    </row>
    <row r="220" spans="1:1" ht="15.5" x14ac:dyDescent="0.25">
      <c r="A220" s="64"/>
    </row>
    <row r="221" spans="1:1" ht="15.5" x14ac:dyDescent="0.25">
      <c r="A221" s="64"/>
    </row>
    <row r="222" spans="1:1" ht="15.5" x14ac:dyDescent="0.25">
      <c r="A222" s="64"/>
    </row>
    <row r="223" spans="1:1" ht="15.5" x14ac:dyDescent="0.25">
      <c r="A223" s="64"/>
    </row>
    <row r="224" spans="1:1" ht="15.5" x14ac:dyDescent="0.25">
      <c r="A224" s="64"/>
    </row>
    <row r="225" spans="1:1" ht="15.5" x14ac:dyDescent="0.25">
      <c r="A225" s="64"/>
    </row>
    <row r="226" spans="1:1" ht="15.5" x14ac:dyDescent="0.25">
      <c r="A226" s="64"/>
    </row>
    <row r="227" spans="1:1" ht="15.5" x14ac:dyDescent="0.25">
      <c r="A227" s="64"/>
    </row>
    <row r="228" spans="1:1" ht="15.5" x14ac:dyDescent="0.25">
      <c r="A228" s="64"/>
    </row>
    <row r="229" spans="1:1" ht="15.5" x14ac:dyDescent="0.25">
      <c r="A229" s="64"/>
    </row>
    <row r="230" spans="1:1" ht="15.5" x14ac:dyDescent="0.25">
      <c r="A230" s="64"/>
    </row>
    <row r="231" spans="1:1" ht="15.5" x14ac:dyDescent="0.25">
      <c r="A231" s="64"/>
    </row>
    <row r="232" spans="1:1" ht="15.5" x14ac:dyDescent="0.25">
      <c r="A232" s="64"/>
    </row>
    <row r="233" spans="1:1" ht="15.5" x14ac:dyDescent="0.25">
      <c r="A233" s="64"/>
    </row>
    <row r="234" spans="1:1" ht="15.5" x14ac:dyDescent="0.25">
      <c r="A234" s="64"/>
    </row>
    <row r="235" spans="1:1" ht="15.5" x14ac:dyDescent="0.25">
      <c r="A235" s="64"/>
    </row>
    <row r="236" spans="1:1" ht="15.5" x14ac:dyDescent="0.25">
      <c r="A236" s="64"/>
    </row>
    <row r="237" spans="1:1" ht="15.5" x14ac:dyDescent="0.25">
      <c r="A237" s="64"/>
    </row>
    <row r="238" spans="1:1" ht="15.5" x14ac:dyDescent="0.25">
      <c r="A238" s="64"/>
    </row>
    <row r="239" spans="1:1" ht="15.5" x14ac:dyDescent="0.25">
      <c r="A239" s="64"/>
    </row>
    <row r="240" spans="1:1" ht="15.5" x14ac:dyDescent="0.25">
      <c r="A240" s="64"/>
    </row>
    <row r="241" spans="1:1" ht="15.5" x14ac:dyDescent="0.25">
      <c r="A241" s="64"/>
    </row>
    <row r="242" spans="1:1" ht="15.5" x14ac:dyDescent="0.25">
      <c r="A242" s="64"/>
    </row>
    <row r="243" spans="1:1" ht="15.5" x14ac:dyDescent="0.25">
      <c r="A243" s="64"/>
    </row>
    <row r="244" spans="1:1" ht="15.5" x14ac:dyDescent="0.25">
      <c r="A244" s="64"/>
    </row>
    <row r="245" spans="1:1" ht="15.5" x14ac:dyDescent="0.25">
      <c r="A245" s="64"/>
    </row>
    <row r="246" spans="1:1" ht="15.5" x14ac:dyDescent="0.25">
      <c r="A246" s="64"/>
    </row>
    <row r="247" spans="1:1" ht="15.5" x14ac:dyDescent="0.25">
      <c r="A247" s="64"/>
    </row>
    <row r="248" spans="1:1" ht="15.5" x14ac:dyDescent="0.25">
      <c r="A248" s="64"/>
    </row>
    <row r="249" spans="1:1" ht="15.5" x14ac:dyDescent="0.25">
      <c r="A249" s="64"/>
    </row>
    <row r="250" spans="1:1" ht="15.5" x14ac:dyDescent="0.25">
      <c r="A250" s="64"/>
    </row>
    <row r="251" spans="1:1" ht="15.5" x14ac:dyDescent="0.25">
      <c r="A251" s="64"/>
    </row>
    <row r="252" spans="1:1" ht="15.5" x14ac:dyDescent="0.25">
      <c r="A252" s="64"/>
    </row>
    <row r="253" spans="1:1" ht="15.5" x14ac:dyDescent="0.25">
      <c r="A253" s="64"/>
    </row>
    <row r="254" spans="1:1" ht="15.5" x14ac:dyDescent="0.25">
      <c r="A254" s="64"/>
    </row>
    <row r="255" spans="1:1" ht="15.5" x14ac:dyDescent="0.25">
      <c r="A255" s="64"/>
    </row>
    <row r="256" spans="1:1" ht="15.5" x14ac:dyDescent="0.25">
      <c r="A256" s="64"/>
    </row>
    <row r="257" spans="1:1" ht="15.5" x14ac:dyDescent="0.25">
      <c r="A257" s="64"/>
    </row>
    <row r="258" spans="1:1" ht="15.5" x14ac:dyDescent="0.25">
      <c r="A258" s="64"/>
    </row>
    <row r="259" spans="1:1" ht="15.5" x14ac:dyDescent="0.25">
      <c r="A259" s="64"/>
    </row>
    <row r="260" spans="1:1" ht="15.5" x14ac:dyDescent="0.25">
      <c r="A260" s="64"/>
    </row>
    <row r="261" spans="1:1" ht="15.5" x14ac:dyDescent="0.25">
      <c r="A261" s="64"/>
    </row>
    <row r="262" spans="1:1" ht="15.5" x14ac:dyDescent="0.25">
      <c r="A262" s="64"/>
    </row>
    <row r="263" spans="1:1" ht="15.5" x14ac:dyDescent="0.25">
      <c r="A263" s="64"/>
    </row>
    <row r="264" spans="1:1" ht="15.5" x14ac:dyDescent="0.25">
      <c r="A264" s="64"/>
    </row>
    <row r="265" spans="1:1" ht="15.5" x14ac:dyDescent="0.25">
      <c r="A265" s="64"/>
    </row>
    <row r="266" spans="1:1" ht="15.5" x14ac:dyDescent="0.25">
      <c r="A266" s="64"/>
    </row>
    <row r="267" spans="1:1" ht="15.5" x14ac:dyDescent="0.25">
      <c r="A267" s="64"/>
    </row>
    <row r="268" spans="1:1" ht="15.5" x14ac:dyDescent="0.25">
      <c r="A268" s="64"/>
    </row>
    <row r="269" spans="1:1" ht="15.5" x14ac:dyDescent="0.25">
      <c r="A269" s="64"/>
    </row>
    <row r="270" spans="1:1" ht="15.5" x14ac:dyDescent="0.25">
      <c r="A270" s="64"/>
    </row>
    <row r="271" spans="1:1" ht="15.5" x14ac:dyDescent="0.25">
      <c r="A271" s="64"/>
    </row>
    <row r="272" spans="1:1" ht="15.5" x14ac:dyDescent="0.25">
      <c r="A272" s="64"/>
    </row>
    <row r="273" spans="1:1" ht="15.5" x14ac:dyDescent="0.25">
      <c r="A273" s="64"/>
    </row>
    <row r="274" spans="1:1" ht="15.5" x14ac:dyDescent="0.25">
      <c r="A274" s="64"/>
    </row>
    <row r="275" spans="1:1" ht="15.5" x14ac:dyDescent="0.25">
      <c r="A275" s="64"/>
    </row>
    <row r="276" spans="1:1" ht="15.5" x14ac:dyDescent="0.25">
      <c r="A276" s="64"/>
    </row>
    <row r="277" spans="1:1" ht="15.5" x14ac:dyDescent="0.25">
      <c r="A277" s="64"/>
    </row>
    <row r="278" spans="1:1" ht="15.5" x14ac:dyDescent="0.25">
      <c r="A278" s="64"/>
    </row>
    <row r="279" spans="1:1" ht="15.5" x14ac:dyDescent="0.25">
      <c r="A279" s="64"/>
    </row>
    <row r="280" spans="1:1" ht="15.5" x14ac:dyDescent="0.25">
      <c r="A280" s="64"/>
    </row>
    <row r="281" spans="1:1" ht="15.5" x14ac:dyDescent="0.25">
      <c r="A281" s="64"/>
    </row>
    <row r="282" spans="1:1" ht="15.5" x14ac:dyDescent="0.25">
      <c r="A282" s="64"/>
    </row>
    <row r="283" spans="1:1" ht="15.5" x14ac:dyDescent="0.25">
      <c r="A283" s="64"/>
    </row>
    <row r="284" spans="1:1" ht="15.5" x14ac:dyDescent="0.25">
      <c r="A284" s="64"/>
    </row>
    <row r="285" spans="1:1" ht="15.5" x14ac:dyDescent="0.25">
      <c r="A285" s="64"/>
    </row>
    <row r="286" spans="1:1" ht="15.5" x14ac:dyDescent="0.25">
      <c r="A286" s="64"/>
    </row>
    <row r="287" spans="1:1" ht="15.5" x14ac:dyDescent="0.25">
      <c r="A287" s="64"/>
    </row>
    <row r="288" spans="1:1" ht="15.5" x14ac:dyDescent="0.25">
      <c r="A288" s="64"/>
    </row>
    <row r="289" spans="1:1" ht="15.5" x14ac:dyDescent="0.25">
      <c r="A289" s="64"/>
    </row>
    <row r="290" spans="1:1" ht="15.5" x14ac:dyDescent="0.25">
      <c r="A290" s="64"/>
    </row>
    <row r="291" spans="1:1" ht="15.5" x14ac:dyDescent="0.25">
      <c r="A291" s="64"/>
    </row>
    <row r="292" spans="1:1" ht="15.5" x14ac:dyDescent="0.25">
      <c r="A292" s="64"/>
    </row>
    <row r="293" spans="1:1" ht="15.5" x14ac:dyDescent="0.25">
      <c r="A293" s="64"/>
    </row>
    <row r="294" spans="1:1" ht="15.5" x14ac:dyDescent="0.25">
      <c r="A294" s="64"/>
    </row>
    <row r="295" spans="1:1" ht="15.5" x14ac:dyDescent="0.25">
      <c r="A295" s="64"/>
    </row>
    <row r="296" spans="1:1" ht="15.5" x14ac:dyDescent="0.25">
      <c r="A296" s="64"/>
    </row>
    <row r="297" spans="1:1" ht="15.5" x14ac:dyDescent="0.25">
      <c r="A297" s="64"/>
    </row>
    <row r="298" spans="1:1" ht="15.5" x14ac:dyDescent="0.25">
      <c r="A298" s="64"/>
    </row>
    <row r="299" spans="1:1" ht="15.5" x14ac:dyDescent="0.25">
      <c r="A299" s="64"/>
    </row>
    <row r="300" spans="1:1" ht="15.5" x14ac:dyDescent="0.25">
      <c r="A300" s="64"/>
    </row>
    <row r="301" spans="1:1" ht="15.5" x14ac:dyDescent="0.25">
      <c r="A301" s="64"/>
    </row>
    <row r="302" spans="1:1" ht="15.5" x14ac:dyDescent="0.25">
      <c r="A302" s="64"/>
    </row>
    <row r="303" spans="1:1" ht="15.5" x14ac:dyDescent="0.25">
      <c r="A303" s="64"/>
    </row>
    <row r="304" spans="1:1" ht="15.5" x14ac:dyDescent="0.25">
      <c r="A304" s="64"/>
    </row>
    <row r="305" spans="1:1" ht="15.5" x14ac:dyDescent="0.25">
      <c r="A305" s="64"/>
    </row>
    <row r="306" spans="1:1" ht="15.5" x14ac:dyDescent="0.25">
      <c r="A306" s="64"/>
    </row>
    <row r="307" spans="1:1" ht="15.5" x14ac:dyDescent="0.25">
      <c r="A307" s="64"/>
    </row>
    <row r="308" spans="1:1" ht="15.5" x14ac:dyDescent="0.25">
      <c r="A308" s="64"/>
    </row>
    <row r="309" spans="1:1" ht="15.5" x14ac:dyDescent="0.25">
      <c r="A309" s="64"/>
    </row>
    <row r="310" spans="1:1" ht="15.5" x14ac:dyDescent="0.25">
      <c r="A310" s="64"/>
    </row>
    <row r="311" spans="1:1" ht="15.5" x14ac:dyDescent="0.25">
      <c r="A311" s="64"/>
    </row>
    <row r="312" spans="1:1" ht="15.5" x14ac:dyDescent="0.25">
      <c r="A312" s="64"/>
    </row>
    <row r="313" spans="1:1" ht="15.5" x14ac:dyDescent="0.25">
      <c r="A313" s="64"/>
    </row>
    <row r="314" spans="1:1" ht="15.5" x14ac:dyDescent="0.25">
      <c r="A314" s="64"/>
    </row>
    <row r="315" spans="1:1" ht="15.5" x14ac:dyDescent="0.25">
      <c r="A315" s="64"/>
    </row>
    <row r="316" spans="1:1" ht="15.5" x14ac:dyDescent="0.25">
      <c r="A316" s="64"/>
    </row>
    <row r="317" spans="1:1" ht="15.5" x14ac:dyDescent="0.25">
      <c r="A317" s="64"/>
    </row>
    <row r="318" spans="1:1" ht="15.5" x14ac:dyDescent="0.25">
      <c r="A318" s="64"/>
    </row>
    <row r="319" spans="1:1" ht="15.5" x14ac:dyDescent="0.25">
      <c r="A319" s="64"/>
    </row>
    <row r="320" spans="1:1" ht="15.5" x14ac:dyDescent="0.25">
      <c r="A320" s="64"/>
    </row>
    <row r="321" spans="1:1" ht="15.5" x14ac:dyDescent="0.25">
      <c r="A321" s="64"/>
    </row>
    <row r="322" spans="1:1" ht="15.5" x14ac:dyDescent="0.25">
      <c r="A322" s="64"/>
    </row>
    <row r="323" spans="1:1" ht="15.5" x14ac:dyDescent="0.25">
      <c r="A323" s="64"/>
    </row>
    <row r="324" spans="1:1" ht="15.5" x14ac:dyDescent="0.25">
      <c r="A324" s="64"/>
    </row>
    <row r="325" spans="1:1" ht="15.5" x14ac:dyDescent="0.25">
      <c r="A325" s="64"/>
    </row>
    <row r="326" spans="1:1" ht="15.5" x14ac:dyDescent="0.25">
      <c r="A326" s="64"/>
    </row>
    <row r="327" spans="1:1" ht="15.5" x14ac:dyDescent="0.25">
      <c r="A327" s="64"/>
    </row>
    <row r="328" spans="1:1" ht="15.5" x14ac:dyDescent="0.25">
      <c r="A328" s="64"/>
    </row>
    <row r="329" spans="1:1" ht="15.5" x14ac:dyDescent="0.25">
      <c r="A329" s="64"/>
    </row>
    <row r="330" spans="1:1" ht="15.5" x14ac:dyDescent="0.25">
      <c r="A330" s="64"/>
    </row>
    <row r="331" spans="1:1" ht="15.5" x14ac:dyDescent="0.25">
      <c r="A331" s="64"/>
    </row>
    <row r="332" spans="1:1" ht="15.5" x14ac:dyDescent="0.25">
      <c r="A332" s="64"/>
    </row>
    <row r="333" spans="1:1" ht="15.5" x14ac:dyDescent="0.25">
      <c r="A333" s="64"/>
    </row>
    <row r="334" spans="1:1" ht="15.5" x14ac:dyDescent="0.25">
      <c r="A334" s="64"/>
    </row>
    <row r="335" spans="1:1" ht="15.5" x14ac:dyDescent="0.25">
      <c r="A335" s="64"/>
    </row>
    <row r="336" spans="1:1" ht="15.5" x14ac:dyDescent="0.25">
      <c r="A336" s="64"/>
    </row>
    <row r="337" spans="1:1" ht="15.5" x14ac:dyDescent="0.25">
      <c r="A337" s="64"/>
    </row>
    <row r="338" spans="1:1" ht="15.5" x14ac:dyDescent="0.25">
      <c r="A338" s="64"/>
    </row>
    <row r="339" spans="1:1" ht="15.5" x14ac:dyDescent="0.25">
      <c r="A339" s="64"/>
    </row>
    <row r="340" spans="1:1" ht="15.5" x14ac:dyDescent="0.25">
      <c r="A340" s="64"/>
    </row>
    <row r="341" spans="1:1" ht="15.5" x14ac:dyDescent="0.25">
      <c r="A341" s="64"/>
    </row>
    <row r="342" spans="1:1" ht="15.5" x14ac:dyDescent="0.25">
      <c r="A342" s="64"/>
    </row>
    <row r="343" spans="1:1" ht="15.5" x14ac:dyDescent="0.25">
      <c r="A343" s="64"/>
    </row>
    <row r="344" spans="1:1" ht="15.5" x14ac:dyDescent="0.25">
      <c r="A344" s="64"/>
    </row>
    <row r="345" spans="1:1" ht="15.5" x14ac:dyDescent="0.25">
      <c r="A345" s="64"/>
    </row>
    <row r="346" spans="1:1" ht="15.5" x14ac:dyDescent="0.25">
      <c r="A346" s="64"/>
    </row>
    <row r="347" spans="1:1" ht="15.5" x14ac:dyDescent="0.25">
      <c r="A347" s="64"/>
    </row>
    <row r="348" spans="1:1" ht="15.5" x14ac:dyDescent="0.25">
      <c r="A348" s="64"/>
    </row>
    <row r="349" spans="1:1" ht="15.5" x14ac:dyDescent="0.25">
      <c r="A349" s="64"/>
    </row>
    <row r="350" spans="1:1" ht="15.5" x14ac:dyDescent="0.25">
      <c r="A350" s="64"/>
    </row>
    <row r="351" spans="1:1" ht="15.5" x14ac:dyDescent="0.25">
      <c r="A351" s="64"/>
    </row>
    <row r="352" spans="1:1" ht="15.5" x14ac:dyDescent="0.25">
      <c r="A352" s="64"/>
    </row>
    <row r="353" spans="1:1" ht="15.5" x14ac:dyDescent="0.25">
      <c r="A353" s="64"/>
    </row>
    <row r="354" spans="1:1" ht="15.5" x14ac:dyDescent="0.25">
      <c r="A354" s="64"/>
    </row>
    <row r="355" spans="1:1" ht="15.5" x14ac:dyDescent="0.25">
      <c r="A355" s="64"/>
    </row>
    <row r="356" spans="1:1" ht="15.5" x14ac:dyDescent="0.25">
      <c r="A356" s="64"/>
    </row>
    <row r="357" spans="1:1" ht="15.5" x14ac:dyDescent="0.25">
      <c r="A357" s="64"/>
    </row>
    <row r="358" spans="1:1" ht="15.5" x14ac:dyDescent="0.25">
      <c r="A358" s="64"/>
    </row>
    <row r="359" spans="1:1" ht="15.5" x14ac:dyDescent="0.25">
      <c r="A359" s="64"/>
    </row>
    <row r="360" spans="1:1" ht="15.5" x14ac:dyDescent="0.25">
      <c r="A360" s="64"/>
    </row>
    <row r="361" spans="1:1" ht="15.5" x14ac:dyDescent="0.25">
      <c r="A361" s="64"/>
    </row>
    <row r="362" spans="1:1" ht="15.5" x14ac:dyDescent="0.25">
      <c r="A362" s="64"/>
    </row>
    <row r="363" spans="1:1" ht="15.5" x14ac:dyDescent="0.25">
      <c r="A363" s="64"/>
    </row>
    <row r="364" spans="1:1" ht="15.5" x14ac:dyDescent="0.25">
      <c r="A364" s="64"/>
    </row>
    <row r="365" spans="1:1" ht="15.5" x14ac:dyDescent="0.25">
      <c r="A365" s="64"/>
    </row>
    <row r="366" spans="1:1" ht="15.5" x14ac:dyDescent="0.25">
      <c r="A366" s="64"/>
    </row>
    <row r="367" spans="1:1" ht="15.5" x14ac:dyDescent="0.25">
      <c r="A367" s="64"/>
    </row>
    <row r="368" spans="1:1" ht="15.5" x14ac:dyDescent="0.25">
      <c r="A368" s="64"/>
    </row>
    <row r="369" spans="1:1" ht="15.5" x14ac:dyDescent="0.25">
      <c r="A369" s="64"/>
    </row>
    <row r="370" spans="1:1" ht="15.5" x14ac:dyDescent="0.25">
      <c r="A370" s="64"/>
    </row>
    <row r="371" spans="1:1" ht="15.5" x14ac:dyDescent="0.25">
      <c r="A371" s="64"/>
    </row>
    <row r="372" spans="1:1" ht="15.5" x14ac:dyDescent="0.25">
      <c r="A372" s="64"/>
    </row>
    <row r="373" spans="1:1" ht="15.5" x14ac:dyDescent="0.25">
      <c r="A373" s="64"/>
    </row>
    <row r="374" spans="1:1" ht="15.5" x14ac:dyDescent="0.25">
      <c r="A374" s="64"/>
    </row>
    <row r="375" spans="1:1" ht="15.5" x14ac:dyDescent="0.25">
      <c r="A375" s="64"/>
    </row>
    <row r="376" spans="1:1" ht="15.5" x14ac:dyDescent="0.25">
      <c r="A376" s="64"/>
    </row>
    <row r="377" spans="1:1" ht="15.5" x14ac:dyDescent="0.25">
      <c r="A377" s="64"/>
    </row>
    <row r="378" spans="1:1" ht="15.5" x14ac:dyDescent="0.25">
      <c r="A378" s="64"/>
    </row>
    <row r="379" spans="1:1" ht="15.5" x14ac:dyDescent="0.25">
      <c r="A379" s="64"/>
    </row>
    <row r="380" spans="1:1" ht="15.5" x14ac:dyDescent="0.25">
      <c r="A380" s="64"/>
    </row>
    <row r="381" spans="1:1" ht="15.5" x14ac:dyDescent="0.25">
      <c r="A381" s="64"/>
    </row>
    <row r="382" spans="1:1" ht="15.5" x14ac:dyDescent="0.25">
      <c r="A382" s="64"/>
    </row>
    <row r="383" spans="1:1" ht="15.5" x14ac:dyDescent="0.25">
      <c r="A383" s="64"/>
    </row>
    <row r="384" spans="1:1" ht="15.5" x14ac:dyDescent="0.25">
      <c r="A384" s="64"/>
    </row>
    <row r="385" spans="1:1" ht="15.5" x14ac:dyDescent="0.25">
      <c r="A385" s="64"/>
    </row>
    <row r="386" spans="1:1" ht="15.5" x14ac:dyDescent="0.25">
      <c r="A386" s="64"/>
    </row>
    <row r="387" spans="1:1" ht="15.5" x14ac:dyDescent="0.25">
      <c r="A387" s="64"/>
    </row>
    <row r="388" spans="1:1" ht="15.5" x14ac:dyDescent="0.25">
      <c r="A388" s="64"/>
    </row>
    <row r="389" spans="1:1" ht="15.5" x14ac:dyDescent="0.25">
      <c r="A389" s="64"/>
    </row>
    <row r="390" spans="1:1" ht="15.5" x14ac:dyDescent="0.25">
      <c r="A390" s="64"/>
    </row>
    <row r="391" spans="1:1" ht="15.5" x14ac:dyDescent="0.25">
      <c r="A391" s="64"/>
    </row>
    <row r="392" spans="1:1" ht="15.5" x14ac:dyDescent="0.25">
      <c r="A392" s="64"/>
    </row>
    <row r="393" spans="1:1" ht="15.5" x14ac:dyDescent="0.25">
      <c r="A393" s="64"/>
    </row>
    <row r="394" spans="1:1" ht="15.5" x14ac:dyDescent="0.25">
      <c r="A394" s="64"/>
    </row>
    <row r="395" spans="1:1" ht="15.5" x14ac:dyDescent="0.25">
      <c r="A395" s="64"/>
    </row>
    <row r="396" spans="1:1" ht="15.5" x14ac:dyDescent="0.25">
      <c r="A396" s="64"/>
    </row>
    <row r="397" spans="1:1" ht="15.5" x14ac:dyDescent="0.25">
      <c r="A397" s="64"/>
    </row>
    <row r="398" spans="1:1" ht="15.5" x14ac:dyDescent="0.25">
      <c r="A398" s="64"/>
    </row>
    <row r="399" spans="1:1" ht="15.5" x14ac:dyDescent="0.25">
      <c r="A399" s="64"/>
    </row>
    <row r="400" spans="1:1" ht="15.5" x14ac:dyDescent="0.25">
      <c r="A400" s="64"/>
    </row>
    <row r="401" spans="1:1" ht="15.5" x14ac:dyDescent="0.25">
      <c r="A401" s="64"/>
    </row>
    <row r="402" spans="1:1" ht="15.5" x14ac:dyDescent="0.25">
      <c r="A402" s="64"/>
    </row>
    <row r="403" spans="1:1" ht="15.5" x14ac:dyDescent="0.25">
      <c r="A403" s="64"/>
    </row>
    <row r="404" spans="1:1" ht="15.5" x14ac:dyDescent="0.25">
      <c r="A404" s="64"/>
    </row>
    <row r="405" spans="1:1" ht="15.5" x14ac:dyDescent="0.25">
      <c r="A405" s="64"/>
    </row>
    <row r="406" spans="1:1" ht="15.5" x14ac:dyDescent="0.25">
      <c r="A406" s="64"/>
    </row>
    <row r="407" spans="1:1" ht="15.5" x14ac:dyDescent="0.25">
      <c r="A407" s="64"/>
    </row>
    <row r="408" spans="1:1" ht="15.5" x14ac:dyDescent="0.25">
      <c r="A408" s="64"/>
    </row>
    <row r="409" spans="1:1" ht="15.5" x14ac:dyDescent="0.25">
      <c r="A409" s="64"/>
    </row>
    <row r="410" spans="1:1" ht="15.5" x14ac:dyDescent="0.25">
      <c r="A410" s="64"/>
    </row>
    <row r="411" spans="1:1" ht="15.5" x14ac:dyDescent="0.25">
      <c r="A411" s="64"/>
    </row>
    <row r="412" spans="1:1" ht="15.5" x14ac:dyDescent="0.25">
      <c r="A412" s="64"/>
    </row>
    <row r="413" spans="1:1" ht="15.5" x14ac:dyDescent="0.25">
      <c r="A413" s="64"/>
    </row>
    <row r="414" spans="1:1" ht="15.5" x14ac:dyDescent="0.25">
      <c r="A414" s="64"/>
    </row>
    <row r="415" spans="1:1" ht="15.5" x14ac:dyDescent="0.25">
      <c r="A415" s="64"/>
    </row>
    <row r="416" spans="1:1" ht="15.5" x14ac:dyDescent="0.25">
      <c r="A416" s="64"/>
    </row>
    <row r="417" spans="1:1" ht="15.5" x14ac:dyDescent="0.25">
      <c r="A417" s="64"/>
    </row>
    <row r="418" spans="1:1" ht="15.5" x14ac:dyDescent="0.25">
      <c r="A418" s="64"/>
    </row>
    <row r="419" spans="1:1" ht="15.5" x14ac:dyDescent="0.25">
      <c r="A419" s="64"/>
    </row>
    <row r="420" spans="1:1" ht="15.5" x14ac:dyDescent="0.25">
      <c r="A420" s="64"/>
    </row>
    <row r="421" spans="1:1" ht="15.5" x14ac:dyDescent="0.25">
      <c r="A421" s="64"/>
    </row>
    <row r="422" spans="1:1" ht="15.5" x14ac:dyDescent="0.25">
      <c r="A422" s="64"/>
    </row>
    <row r="423" spans="1:1" ht="15.5" x14ac:dyDescent="0.25">
      <c r="A423" s="64"/>
    </row>
    <row r="424" spans="1:1" ht="15.5" x14ac:dyDescent="0.25">
      <c r="A424" s="64"/>
    </row>
    <row r="425" spans="1:1" ht="15.5" x14ac:dyDescent="0.25">
      <c r="A425" s="64"/>
    </row>
    <row r="426" spans="1:1" ht="15.5" x14ac:dyDescent="0.25">
      <c r="A426" s="64"/>
    </row>
    <row r="427" spans="1:1" ht="15.5" x14ac:dyDescent="0.25">
      <c r="A427" s="64"/>
    </row>
    <row r="428" spans="1:1" ht="15.5" x14ac:dyDescent="0.25">
      <c r="A428" s="64"/>
    </row>
    <row r="429" spans="1:1" ht="15.5" x14ac:dyDescent="0.25">
      <c r="A429" s="64"/>
    </row>
    <row r="430" spans="1:1" ht="15.5" x14ac:dyDescent="0.25">
      <c r="A430" s="64"/>
    </row>
    <row r="431" spans="1:1" ht="15.5" x14ac:dyDescent="0.25">
      <c r="A431" s="64"/>
    </row>
    <row r="432" spans="1:1" ht="15.5" x14ac:dyDescent="0.25">
      <c r="A432" s="64"/>
    </row>
    <row r="433" spans="1:1" ht="15.5" x14ac:dyDescent="0.25">
      <c r="A433" s="64"/>
    </row>
    <row r="434" spans="1:1" ht="15.5" x14ac:dyDescent="0.25">
      <c r="A434" s="64"/>
    </row>
    <row r="435" spans="1:1" ht="15.5" x14ac:dyDescent="0.25">
      <c r="A435" s="64"/>
    </row>
    <row r="436" spans="1:1" ht="15.5" x14ac:dyDescent="0.25">
      <c r="A436" s="64"/>
    </row>
    <row r="437" spans="1:1" ht="15.5" x14ac:dyDescent="0.25">
      <c r="A437" s="64"/>
    </row>
    <row r="438" spans="1:1" ht="15.5" x14ac:dyDescent="0.25">
      <c r="A438" s="64"/>
    </row>
    <row r="439" spans="1:1" ht="15.5" x14ac:dyDescent="0.25">
      <c r="A439" s="64"/>
    </row>
    <row r="440" spans="1:1" ht="15.5" x14ac:dyDescent="0.25">
      <c r="A440" s="64"/>
    </row>
    <row r="441" spans="1:1" ht="15.5" x14ac:dyDescent="0.25">
      <c r="A441" s="64"/>
    </row>
    <row r="442" spans="1:1" ht="15.5" x14ac:dyDescent="0.25">
      <c r="A442" s="64"/>
    </row>
    <row r="443" spans="1:1" ht="15.5" x14ac:dyDescent="0.25">
      <c r="A443" s="64"/>
    </row>
    <row r="444" spans="1:1" ht="15.5" x14ac:dyDescent="0.25">
      <c r="A444" s="64"/>
    </row>
    <row r="445" spans="1:1" ht="15.5" x14ac:dyDescent="0.25">
      <c r="A445" s="64"/>
    </row>
    <row r="446" spans="1:1" ht="15.5" x14ac:dyDescent="0.25">
      <c r="A446" s="64"/>
    </row>
    <row r="447" spans="1:1" ht="15.5" x14ac:dyDescent="0.25">
      <c r="A447" s="64"/>
    </row>
    <row r="448" spans="1:1" ht="15.5" x14ac:dyDescent="0.25">
      <c r="A448" s="64"/>
    </row>
    <row r="449" spans="1:1" ht="15.5" x14ac:dyDescent="0.25">
      <c r="A449" s="64"/>
    </row>
    <row r="450" spans="1:1" ht="15.5" x14ac:dyDescent="0.25">
      <c r="A450" s="64"/>
    </row>
    <row r="451" spans="1:1" ht="15.5" x14ac:dyDescent="0.25">
      <c r="A451" s="64"/>
    </row>
    <row r="452" spans="1:1" ht="15.5" x14ac:dyDescent="0.25">
      <c r="A452" s="64"/>
    </row>
    <row r="453" spans="1:1" ht="15.5" x14ac:dyDescent="0.25">
      <c r="A453" s="64"/>
    </row>
    <row r="454" spans="1:1" ht="15.5" x14ac:dyDescent="0.25">
      <c r="A454" s="64"/>
    </row>
    <row r="455" spans="1:1" ht="15.5" x14ac:dyDescent="0.25">
      <c r="A455" s="64"/>
    </row>
    <row r="456" spans="1:1" ht="15.5" x14ac:dyDescent="0.25">
      <c r="A456" s="64"/>
    </row>
    <row r="457" spans="1:1" ht="15.5" x14ac:dyDescent="0.25">
      <c r="A457" s="64"/>
    </row>
    <row r="458" spans="1:1" ht="15.5" x14ac:dyDescent="0.25">
      <c r="A458" s="64"/>
    </row>
    <row r="459" spans="1:1" ht="15.5" x14ac:dyDescent="0.25">
      <c r="A459" s="64"/>
    </row>
    <row r="460" spans="1:1" ht="15.5" x14ac:dyDescent="0.25">
      <c r="A460" s="64"/>
    </row>
    <row r="461" spans="1:1" ht="15.5" x14ac:dyDescent="0.25">
      <c r="A461" s="64"/>
    </row>
    <row r="462" spans="1:1" ht="15.5" x14ac:dyDescent="0.25">
      <c r="A462" s="64"/>
    </row>
    <row r="463" spans="1:1" ht="15.5" x14ac:dyDescent="0.25">
      <c r="A463" s="64"/>
    </row>
    <row r="464" spans="1:1" ht="15.5" x14ac:dyDescent="0.25">
      <c r="A464" s="64"/>
    </row>
    <row r="465" spans="1:1" ht="15.5" x14ac:dyDescent="0.25">
      <c r="A465" s="64"/>
    </row>
    <row r="466" spans="1:1" ht="15.5" x14ac:dyDescent="0.25">
      <c r="A466" s="64"/>
    </row>
    <row r="467" spans="1:1" ht="15.5" x14ac:dyDescent="0.25">
      <c r="A467" s="64"/>
    </row>
    <row r="468" spans="1:1" ht="15.5" x14ac:dyDescent="0.25">
      <c r="A468" s="64"/>
    </row>
    <row r="469" spans="1:1" ht="15.5" x14ac:dyDescent="0.25">
      <c r="A469" s="64"/>
    </row>
    <row r="470" spans="1:1" ht="15.5" x14ac:dyDescent="0.25">
      <c r="A470" s="64"/>
    </row>
    <row r="471" spans="1:1" ht="15.5" x14ac:dyDescent="0.25">
      <c r="A471" s="64"/>
    </row>
    <row r="472" spans="1:1" ht="15.5" x14ac:dyDescent="0.25">
      <c r="A472" s="64"/>
    </row>
    <row r="473" spans="1:1" ht="15.5" x14ac:dyDescent="0.25">
      <c r="A473" s="64"/>
    </row>
    <row r="474" spans="1:1" ht="15.5" x14ac:dyDescent="0.25">
      <c r="A474" s="64"/>
    </row>
    <row r="475" spans="1:1" ht="15.5" x14ac:dyDescent="0.25">
      <c r="A475" s="64"/>
    </row>
    <row r="476" spans="1:1" ht="15.5" x14ac:dyDescent="0.25">
      <c r="A476" s="64"/>
    </row>
    <row r="477" spans="1:1" ht="15.5" x14ac:dyDescent="0.25">
      <c r="A477" s="64"/>
    </row>
    <row r="478" spans="1:1" ht="15.5" x14ac:dyDescent="0.25">
      <c r="A478" s="64"/>
    </row>
    <row r="479" spans="1:1" ht="15.5" x14ac:dyDescent="0.25">
      <c r="A479" s="64"/>
    </row>
    <row r="480" spans="1:1" ht="15.5" x14ac:dyDescent="0.25">
      <c r="A480" s="64"/>
    </row>
    <row r="481" spans="1:1" ht="15.5" x14ac:dyDescent="0.25">
      <c r="A481" s="64"/>
    </row>
    <row r="482" spans="1:1" ht="15.5" x14ac:dyDescent="0.25">
      <c r="A482" s="64"/>
    </row>
    <row r="483" spans="1:1" ht="15.5" x14ac:dyDescent="0.25">
      <c r="A483" s="64"/>
    </row>
    <row r="484" spans="1:1" ht="15.5" x14ac:dyDescent="0.25">
      <c r="A484" s="64"/>
    </row>
    <row r="485" spans="1:1" ht="15.5" x14ac:dyDescent="0.25">
      <c r="A485" s="64"/>
    </row>
    <row r="486" spans="1:1" ht="15.5" x14ac:dyDescent="0.25">
      <c r="A486" s="64"/>
    </row>
    <row r="487" spans="1:1" ht="15.5" x14ac:dyDescent="0.25">
      <c r="A487" s="64"/>
    </row>
    <row r="488" spans="1:1" ht="15.5" x14ac:dyDescent="0.25">
      <c r="A488" s="64"/>
    </row>
    <row r="489" spans="1:1" ht="15.5" x14ac:dyDescent="0.25">
      <c r="A489" s="64"/>
    </row>
    <row r="490" spans="1:1" ht="15.5" x14ac:dyDescent="0.25">
      <c r="A490" s="64"/>
    </row>
    <row r="491" spans="1:1" ht="15.5" x14ac:dyDescent="0.25">
      <c r="A491" s="64"/>
    </row>
    <row r="492" spans="1:1" ht="15.5" x14ac:dyDescent="0.25">
      <c r="A492" s="64"/>
    </row>
    <row r="493" spans="1:1" ht="15.5" x14ac:dyDescent="0.25">
      <c r="A493" s="64"/>
    </row>
    <row r="494" spans="1:1" ht="15.5" x14ac:dyDescent="0.25">
      <c r="A494" s="64"/>
    </row>
    <row r="495" spans="1:1" ht="15.5" x14ac:dyDescent="0.25">
      <c r="A495" s="64"/>
    </row>
    <row r="496" spans="1:1" ht="15.5" x14ac:dyDescent="0.25">
      <c r="A496" s="64"/>
    </row>
    <row r="497" spans="1:1" ht="15.5" x14ac:dyDescent="0.25">
      <c r="A497" s="64"/>
    </row>
    <row r="498" spans="1:1" ht="15.5" x14ac:dyDescent="0.25">
      <c r="A498" s="64"/>
    </row>
    <row r="499" spans="1:1" ht="15.5" x14ac:dyDescent="0.25">
      <c r="A499" s="64"/>
    </row>
    <row r="500" spans="1:1" ht="15.5" x14ac:dyDescent="0.25">
      <c r="A500" s="64"/>
    </row>
    <row r="501" spans="1:1" ht="15.5" x14ac:dyDescent="0.25">
      <c r="A501" s="64"/>
    </row>
    <row r="502" spans="1:1" ht="15.5" x14ac:dyDescent="0.25">
      <c r="A502" s="64"/>
    </row>
    <row r="503" spans="1:1" ht="15.5" x14ac:dyDescent="0.25">
      <c r="A503" s="64"/>
    </row>
    <row r="504" spans="1:1" ht="15.5" x14ac:dyDescent="0.25">
      <c r="A504" s="64"/>
    </row>
    <row r="505" spans="1:1" ht="15.5" x14ac:dyDescent="0.25">
      <c r="A505" s="64"/>
    </row>
    <row r="506" spans="1:1" ht="15.5" x14ac:dyDescent="0.25">
      <c r="A506" s="64"/>
    </row>
    <row r="507" spans="1:1" ht="15.5" x14ac:dyDescent="0.25">
      <c r="A507" s="64"/>
    </row>
    <row r="508" spans="1:1" ht="15.5" x14ac:dyDescent="0.25">
      <c r="A508" s="64"/>
    </row>
    <row r="509" spans="1:1" ht="15.5" x14ac:dyDescent="0.25">
      <c r="A509" s="64"/>
    </row>
    <row r="510" spans="1:1" ht="15.5" x14ac:dyDescent="0.25">
      <c r="A510" s="64"/>
    </row>
    <row r="511" spans="1:1" ht="15.5" x14ac:dyDescent="0.25">
      <c r="A511" s="64"/>
    </row>
    <row r="512" spans="1:1" ht="15.5" x14ac:dyDescent="0.25">
      <c r="A512" s="64"/>
    </row>
    <row r="513" spans="1:1" ht="15.5" x14ac:dyDescent="0.25">
      <c r="A513" s="64"/>
    </row>
    <row r="514" spans="1:1" ht="15.5" x14ac:dyDescent="0.25">
      <c r="A514" s="64"/>
    </row>
    <row r="515" spans="1:1" ht="15.5" x14ac:dyDescent="0.25">
      <c r="A515" s="64"/>
    </row>
    <row r="516" spans="1:1" ht="15.5" x14ac:dyDescent="0.25">
      <c r="A516" s="64"/>
    </row>
    <row r="517" spans="1:1" ht="15.5" x14ac:dyDescent="0.25">
      <c r="A517" s="64"/>
    </row>
    <row r="518" spans="1:1" ht="15.5" x14ac:dyDescent="0.25">
      <c r="A518" s="64"/>
    </row>
    <row r="519" spans="1:1" ht="15.5" x14ac:dyDescent="0.25">
      <c r="A519" s="64"/>
    </row>
    <row r="520" spans="1:1" ht="15.5" x14ac:dyDescent="0.25">
      <c r="A520" s="64"/>
    </row>
    <row r="521" spans="1:1" ht="15.5" x14ac:dyDescent="0.25">
      <c r="A521" s="64"/>
    </row>
    <row r="522" spans="1:1" ht="15.5" x14ac:dyDescent="0.25">
      <c r="A522" s="64"/>
    </row>
    <row r="523" spans="1:1" ht="15.5" x14ac:dyDescent="0.25">
      <c r="A523" s="64"/>
    </row>
    <row r="524" spans="1:1" ht="15.5" x14ac:dyDescent="0.25">
      <c r="A524" s="64"/>
    </row>
    <row r="525" spans="1:1" ht="15.5" x14ac:dyDescent="0.25">
      <c r="A525" s="64"/>
    </row>
    <row r="526" spans="1:1" ht="15.5" x14ac:dyDescent="0.25">
      <c r="A526" s="64"/>
    </row>
    <row r="527" spans="1:1" ht="15.5" x14ac:dyDescent="0.25">
      <c r="A527" s="64"/>
    </row>
    <row r="528" spans="1:1" ht="15.5" x14ac:dyDescent="0.25">
      <c r="A528" s="64"/>
    </row>
    <row r="529" spans="1:1" ht="15.5" x14ac:dyDescent="0.25">
      <c r="A529" s="64"/>
    </row>
    <row r="530" spans="1:1" ht="15.5" x14ac:dyDescent="0.25">
      <c r="A530" s="64"/>
    </row>
    <row r="531" spans="1:1" ht="15.5" x14ac:dyDescent="0.25">
      <c r="A531" s="64"/>
    </row>
    <row r="532" spans="1:1" ht="15.5" x14ac:dyDescent="0.25">
      <c r="A532" s="64"/>
    </row>
    <row r="533" spans="1:1" ht="15.5" x14ac:dyDescent="0.25">
      <c r="A533" s="64"/>
    </row>
    <row r="534" spans="1:1" ht="15.5" x14ac:dyDescent="0.25">
      <c r="A534" s="64"/>
    </row>
    <row r="535" spans="1:1" ht="15.5" x14ac:dyDescent="0.25">
      <c r="A535" s="64"/>
    </row>
    <row r="536" spans="1:1" ht="15.5" x14ac:dyDescent="0.25">
      <c r="A536" s="64"/>
    </row>
    <row r="537" spans="1:1" ht="15.5" x14ac:dyDescent="0.25">
      <c r="A537" s="64"/>
    </row>
    <row r="538" spans="1:1" ht="15.5" x14ac:dyDescent="0.25">
      <c r="A538" s="64"/>
    </row>
    <row r="539" spans="1:1" ht="15.5" x14ac:dyDescent="0.25">
      <c r="A539" s="64"/>
    </row>
    <row r="540" spans="1:1" ht="15.5" x14ac:dyDescent="0.25">
      <c r="A540" s="64"/>
    </row>
    <row r="541" spans="1:1" ht="15.5" x14ac:dyDescent="0.25">
      <c r="A541" s="64"/>
    </row>
    <row r="542" spans="1:1" ht="15.5" x14ac:dyDescent="0.25">
      <c r="A542" s="64"/>
    </row>
    <row r="543" spans="1:1" ht="15.5" x14ac:dyDescent="0.25">
      <c r="A543" s="64"/>
    </row>
    <row r="544" spans="1:1" ht="15.5" x14ac:dyDescent="0.25">
      <c r="A544" s="64"/>
    </row>
    <row r="545" spans="1:1" ht="15.5" x14ac:dyDescent="0.25">
      <c r="A545" s="64"/>
    </row>
    <row r="546" spans="1:1" ht="15.5" x14ac:dyDescent="0.25">
      <c r="A546" s="64"/>
    </row>
    <row r="547" spans="1:1" ht="15.5" x14ac:dyDescent="0.25">
      <c r="A547" s="64"/>
    </row>
    <row r="548" spans="1:1" ht="15.5" x14ac:dyDescent="0.25">
      <c r="A548" s="64"/>
    </row>
    <row r="549" spans="1:1" ht="15.5" x14ac:dyDescent="0.25">
      <c r="A549" s="64"/>
    </row>
    <row r="550" spans="1:1" ht="15.5" x14ac:dyDescent="0.25">
      <c r="A550" s="64"/>
    </row>
    <row r="551" spans="1:1" ht="15.5" x14ac:dyDescent="0.25">
      <c r="A551" s="64"/>
    </row>
    <row r="552" spans="1:1" ht="15.5" x14ac:dyDescent="0.25">
      <c r="A552" s="64"/>
    </row>
    <row r="553" spans="1:1" ht="15.5" x14ac:dyDescent="0.25">
      <c r="A553" s="64"/>
    </row>
    <row r="554" spans="1:1" ht="15.5" x14ac:dyDescent="0.25">
      <c r="A554" s="64"/>
    </row>
    <row r="555" spans="1:1" ht="15.5" x14ac:dyDescent="0.25">
      <c r="A555" s="64"/>
    </row>
    <row r="556" spans="1:1" ht="15.5" x14ac:dyDescent="0.25">
      <c r="A556" s="64"/>
    </row>
    <row r="557" spans="1:1" ht="15.5" x14ac:dyDescent="0.25">
      <c r="A557" s="64"/>
    </row>
    <row r="558" spans="1:1" ht="15.5" x14ac:dyDescent="0.25">
      <c r="A558" s="64"/>
    </row>
    <row r="559" spans="1:1" ht="15.5" x14ac:dyDescent="0.25">
      <c r="A559" s="64"/>
    </row>
    <row r="560" spans="1:1" ht="15.5" x14ac:dyDescent="0.25">
      <c r="A560" s="64"/>
    </row>
    <row r="561" spans="1:1" ht="15.5" x14ac:dyDescent="0.25">
      <c r="A561" s="64"/>
    </row>
    <row r="562" spans="1:1" ht="15.5" x14ac:dyDescent="0.25">
      <c r="A562" s="64"/>
    </row>
    <row r="563" spans="1:1" ht="15.5" x14ac:dyDescent="0.25">
      <c r="A563" s="64"/>
    </row>
    <row r="564" spans="1:1" ht="15.5" x14ac:dyDescent="0.25">
      <c r="A564" s="64"/>
    </row>
    <row r="565" spans="1:1" ht="15.5" x14ac:dyDescent="0.25">
      <c r="A565" s="64"/>
    </row>
    <row r="566" spans="1:1" ht="15.5" x14ac:dyDescent="0.25">
      <c r="A566" s="64"/>
    </row>
    <row r="567" spans="1:1" ht="15.5" x14ac:dyDescent="0.25">
      <c r="A567" s="64"/>
    </row>
    <row r="568" spans="1:1" ht="15.5" x14ac:dyDescent="0.25">
      <c r="A568" s="64"/>
    </row>
    <row r="569" spans="1:1" ht="15.5" x14ac:dyDescent="0.25">
      <c r="A569" s="64"/>
    </row>
    <row r="570" spans="1:1" ht="15.5" x14ac:dyDescent="0.25">
      <c r="A570" s="64"/>
    </row>
    <row r="571" spans="1:1" ht="15.5" x14ac:dyDescent="0.25">
      <c r="A571" s="64"/>
    </row>
    <row r="572" spans="1:1" ht="15.5" x14ac:dyDescent="0.25">
      <c r="A572" s="64"/>
    </row>
    <row r="573" spans="1:1" ht="15.5" x14ac:dyDescent="0.25">
      <c r="A573" s="64"/>
    </row>
    <row r="574" spans="1:1" ht="15.5" x14ac:dyDescent="0.25">
      <c r="A574" s="64"/>
    </row>
    <row r="575" spans="1:1" ht="15.5" x14ac:dyDescent="0.25">
      <c r="A575" s="64"/>
    </row>
    <row r="576" spans="1:1" ht="15.5" x14ac:dyDescent="0.25">
      <c r="A576" s="64"/>
    </row>
    <row r="577" spans="1:1" ht="15.5" x14ac:dyDescent="0.25">
      <c r="A577" s="64"/>
    </row>
    <row r="578" spans="1:1" ht="15.5" x14ac:dyDescent="0.25">
      <c r="A578" s="64"/>
    </row>
    <row r="579" spans="1:1" ht="15.5" x14ac:dyDescent="0.25">
      <c r="A579" s="64"/>
    </row>
    <row r="580" spans="1:1" ht="15.5" x14ac:dyDescent="0.25">
      <c r="A580" s="64"/>
    </row>
    <row r="581" spans="1:1" ht="15.5" x14ac:dyDescent="0.25">
      <c r="A581" s="64"/>
    </row>
    <row r="582" spans="1:1" ht="15.5" x14ac:dyDescent="0.25">
      <c r="A582" s="64"/>
    </row>
    <row r="583" spans="1:1" ht="15.5" x14ac:dyDescent="0.25">
      <c r="A583" s="64"/>
    </row>
    <row r="584" spans="1:1" ht="15.5" x14ac:dyDescent="0.25">
      <c r="A584" s="64"/>
    </row>
    <row r="585" spans="1:1" ht="15.5" x14ac:dyDescent="0.25">
      <c r="A585" s="64"/>
    </row>
    <row r="586" spans="1:1" ht="15.5" x14ac:dyDescent="0.25">
      <c r="A586" s="64"/>
    </row>
    <row r="587" spans="1:1" ht="15.5" x14ac:dyDescent="0.25">
      <c r="A587" s="64"/>
    </row>
    <row r="588" spans="1:1" ht="15.5" x14ac:dyDescent="0.25">
      <c r="A588" s="64"/>
    </row>
    <row r="589" spans="1:1" ht="15.5" x14ac:dyDescent="0.25">
      <c r="A589" s="64"/>
    </row>
    <row r="590" spans="1:1" ht="15.5" x14ac:dyDescent="0.25">
      <c r="A590" s="64"/>
    </row>
    <row r="591" spans="1:1" ht="15.5" x14ac:dyDescent="0.25">
      <c r="A591" s="64"/>
    </row>
    <row r="592" spans="1:1" ht="15.5" x14ac:dyDescent="0.25">
      <c r="A592" s="64"/>
    </row>
    <row r="593" spans="1:1" ht="15.5" x14ac:dyDescent="0.25">
      <c r="A593" s="64"/>
    </row>
    <row r="594" spans="1:1" ht="15.5" x14ac:dyDescent="0.25">
      <c r="A594" s="64"/>
    </row>
    <row r="595" spans="1:1" ht="15.5" x14ac:dyDescent="0.25">
      <c r="A595" s="64"/>
    </row>
    <row r="596" spans="1:1" ht="15.5" x14ac:dyDescent="0.25">
      <c r="A596" s="64"/>
    </row>
    <row r="597" spans="1:1" ht="15.5" x14ac:dyDescent="0.25">
      <c r="A597" s="64"/>
    </row>
    <row r="598" spans="1:1" ht="15.5" x14ac:dyDescent="0.25">
      <c r="A598" s="64"/>
    </row>
    <row r="599" spans="1:1" ht="15.5" x14ac:dyDescent="0.25">
      <c r="A599" s="64"/>
    </row>
    <row r="600" spans="1:1" ht="15.5" x14ac:dyDescent="0.25">
      <c r="A600" s="64"/>
    </row>
    <row r="601" spans="1:1" ht="15.5" x14ac:dyDescent="0.25">
      <c r="A601" s="64"/>
    </row>
    <row r="602" spans="1:1" ht="15.5" x14ac:dyDescent="0.25">
      <c r="A602" s="64"/>
    </row>
    <row r="603" spans="1:1" ht="15.5" x14ac:dyDescent="0.25">
      <c r="A603" s="64"/>
    </row>
    <row r="604" spans="1:1" ht="15.5" x14ac:dyDescent="0.25">
      <c r="A604" s="64"/>
    </row>
    <row r="605" spans="1:1" ht="15.5" x14ac:dyDescent="0.25">
      <c r="A605" s="64"/>
    </row>
    <row r="606" spans="1:1" ht="15.5" x14ac:dyDescent="0.25">
      <c r="A606" s="64"/>
    </row>
    <row r="607" spans="1:1" ht="15.5" x14ac:dyDescent="0.25">
      <c r="A607" s="64"/>
    </row>
    <row r="608" spans="1:1" ht="15.5" x14ac:dyDescent="0.25">
      <c r="A608" s="64"/>
    </row>
    <row r="609" spans="1:1" ht="15.5" x14ac:dyDescent="0.25">
      <c r="A609" s="64"/>
    </row>
    <row r="610" spans="1:1" ht="15.5" x14ac:dyDescent="0.25">
      <c r="A610" s="64"/>
    </row>
    <row r="611" spans="1:1" ht="15.5" x14ac:dyDescent="0.25">
      <c r="A611" s="64"/>
    </row>
    <row r="612" spans="1:1" ht="15.5" x14ac:dyDescent="0.25">
      <c r="A612" s="64"/>
    </row>
    <row r="613" spans="1:1" ht="15.5" x14ac:dyDescent="0.25">
      <c r="A613" s="64"/>
    </row>
    <row r="614" spans="1:1" ht="15.5" x14ac:dyDescent="0.25">
      <c r="A614" s="64"/>
    </row>
    <row r="615" spans="1:1" ht="15.5" x14ac:dyDescent="0.25">
      <c r="A615" s="64"/>
    </row>
    <row r="616" spans="1:1" ht="15.5" x14ac:dyDescent="0.25">
      <c r="A616" s="64"/>
    </row>
    <row r="617" spans="1:1" ht="15.5" x14ac:dyDescent="0.25">
      <c r="A617" s="64"/>
    </row>
    <row r="618" spans="1:1" ht="15.5" x14ac:dyDescent="0.25">
      <c r="A618" s="64"/>
    </row>
    <row r="619" spans="1:1" ht="15.5" x14ac:dyDescent="0.25">
      <c r="A619" s="64"/>
    </row>
    <row r="620" spans="1:1" ht="15.5" x14ac:dyDescent="0.25">
      <c r="A620" s="64"/>
    </row>
    <row r="621" spans="1:1" ht="15.5" x14ac:dyDescent="0.25">
      <c r="A621" s="64"/>
    </row>
    <row r="622" spans="1:1" ht="15.5" x14ac:dyDescent="0.25">
      <c r="A622" s="64"/>
    </row>
    <row r="623" spans="1:1" ht="15.5" x14ac:dyDescent="0.25">
      <c r="A623" s="64"/>
    </row>
    <row r="624" spans="1:1" ht="15.5" x14ac:dyDescent="0.25">
      <c r="A624" s="64"/>
    </row>
    <row r="625" spans="1:1" ht="15.5" x14ac:dyDescent="0.25">
      <c r="A625" s="64"/>
    </row>
    <row r="626" spans="1:1" ht="15.5" x14ac:dyDescent="0.25">
      <c r="A626" s="64"/>
    </row>
    <row r="627" spans="1:1" ht="15.5" x14ac:dyDescent="0.25">
      <c r="A627" s="64"/>
    </row>
    <row r="628" spans="1:1" ht="15.5" x14ac:dyDescent="0.25">
      <c r="A628" s="64"/>
    </row>
    <row r="629" spans="1:1" ht="15.5" x14ac:dyDescent="0.25">
      <c r="A629" s="64"/>
    </row>
    <row r="630" spans="1:1" ht="15.5" x14ac:dyDescent="0.25">
      <c r="A630" s="64"/>
    </row>
    <row r="631" spans="1:1" ht="15.5" x14ac:dyDescent="0.25">
      <c r="A631" s="64"/>
    </row>
    <row r="632" spans="1:1" ht="15.5" x14ac:dyDescent="0.25">
      <c r="A632" s="64"/>
    </row>
    <row r="633" spans="1:1" ht="15.5" x14ac:dyDescent="0.25">
      <c r="A633" s="64"/>
    </row>
    <row r="634" spans="1:1" ht="15.5" x14ac:dyDescent="0.25">
      <c r="A634" s="64"/>
    </row>
    <row r="635" spans="1:1" ht="15.5" x14ac:dyDescent="0.25">
      <c r="A635" s="64"/>
    </row>
    <row r="636" spans="1:1" ht="15.5" x14ac:dyDescent="0.25">
      <c r="A636" s="64"/>
    </row>
    <row r="637" spans="1:1" ht="15.5" x14ac:dyDescent="0.25">
      <c r="A637" s="64"/>
    </row>
    <row r="638" spans="1:1" ht="15.5" x14ac:dyDescent="0.25">
      <c r="A638" s="64"/>
    </row>
    <row r="639" spans="1:1" ht="15.5" x14ac:dyDescent="0.25">
      <c r="A639" s="64"/>
    </row>
    <row r="640" spans="1:1" ht="15.5" x14ac:dyDescent="0.25">
      <c r="A640" s="64"/>
    </row>
    <row r="641" spans="1:1" ht="15.5" x14ac:dyDescent="0.25">
      <c r="A641" s="64"/>
    </row>
    <row r="642" spans="1:1" ht="15.5" x14ac:dyDescent="0.25">
      <c r="A642" s="64"/>
    </row>
    <row r="643" spans="1:1" ht="15.5" x14ac:dyDescent="0.25">
      <c r="A643" s="64"/>
    </row>
    <row r="644" spans="1:1" ht="15.5" x14ac:dyDescent="0.25">
      <c r="A644" s="64"/>
    </row>
    <row r="645" spans="1:1" ht="15.5" x14ac:dyDescent="0.25">
      <c r="A645" s="64"/>
    </row>
    <row r="646" spans="1:1" ht="15.5" x14ac:dyDescent="0.25">
      <c r="A646" s="64"/>
    </row>
    <row r="647" spans="1:1" ht="15.5" x14ac:dyDescent="0.25">
      <c r="A647" s="64"/>
    </row>
    <row r="648" spans="1:1" ht="15.5" x14ac:dyDescent="0.25">
      <c r="A648" s="64"/>
    </row>
    <row r="649" spans="1:1" ht="15.5" x14ac:dyDescent="0.25">
      <c r="A649" s="64"/>
    </row>
    <row r="650" spans="1:1" ht="15.5" x14ac:dyDescent="0.25">
      <c r="A650" s="64"/>
    </row>
    <row r="651" spans="1:1" ht="15.5" x14ac:dyDescent="0.25">
      <c r="A651" s="64"/>
    </row>
    <row r="652" spans="1:1" ht="15.5" x14ac:dyDescent="0.25">
      <c r="A652" s="64"/>
    </row>
    <row r="653" spans="1:1" ht="15.5" x14ac:dyDescent="0.25">
      <c r="A653" s="64"/>
    </row>
    <row r="654" spans="1:1" ht="15.5" x14ac:dyDescent="0.25">
      <c r="A654" s="64"/>
    </row>
    <row r="655" spans="1:1" ht="15.5" x14ac:dyDescent="0.25">
      <c r="A655" s="64"/>
    </row>
    <row r="656" spans="1:1" ht="15.5" x14ac:dyDescent="0.25">
      <c r="A656" s="64"/>
    </row>
    <row r="657" spans="1:1" ht="15.5" x14ac:dyDescent="0.25">
      <c r="A657" s="64"/>
    </row>
    <row r="658" spans="1:1" ht="15.5" x14ac:dyDescent="0.25">
      <c r="A658" s="64"/>
    </row>
    <row r="659" spans="1:1" ht="15.5" x14ac:dyDescent="0.25">
      <c r="A659" s="64"/>
    </row>
    <row r="660" spans="1:1" ht="15.5" x14ac:dyDescent="0.25">
      <c r="A660" s="64"/>
    </row>
    <row r="661" spans="1:1" ht="15.5" x14ac:dyDescent="0.25">
      <c r="A661" s="64"/>
    </row>
    <row r="662" spans="1:1" ht="15.5" x14ac:dyDescent="0.25">
      <c r="A662" s="64"/>
    </row>
    <row r="663" spans="1:1" ht="15.5" x14ac:dyDescent="0.25">
      <c r="A663" s="64"/>
    </row>
    <row r="664" spans="1:1" ht="15.5" x14ac:dyDescent="0.25">
      <c r="A664" s="64"/>
    </row>
    <row r="665" spans="1:1" ht="15.5" x14ac:dyDescent="0.25">
      <c r="A665" s="64"/>
    </row>
    <row r="666" spans="1:1" ht="15.5" x14ac:dyDescent="0.25">
      <c r="A666" s="64"/>
    </row>
    <row r="667" spans="1:1" ht="15.5" x14ac:dyDescent="0.25">
      <c r="A667" s="64"/>
    </row>
    <row r="668" spans="1:1" ht="15.5" x14ac:dyDescent="0.25">
      <c r="A668" s="64"/>
    </row>
    <row r="669" spans="1:1" ht="15.5" x14ac:dyDescent="0.25">
      <c r="A669" s="64"/>
    </row>
    <row r="670" spans="1:1" ht="15.5" x14ac:dyDescent="0.25">
      <c r="A670" s="64"/>
    </row>
    <row r="671" spans="1:1" ht="15.5" x14ac:dyDescent="0.25">
      <c r="A671" s="64"/>
    </row>
    <row r="672" spans="1:1" ht="15.5" x14ac:dyDescent="0.25">
      <c r="A672" s="64"/>
    </row>
    <row r="673" spans="1:1" ht="15.5" x14ac:dyDescent="0.25">
      <c r="A673" s="64"/>
    </row>
    <row r="674" spans="1:1" ht="15.5" x14ac:dyDescent="0.25">
      <c r="A674" s="64"/>
    </row>
    <row r="675" spans="1:1" ht="15.5" x14ac:dyDescent="0.25">
      <c r="A675" s="64"/>
    </row>
    <row r="676" spans="1:1" ht="15.5" x14ac:dyDescent="0.25">
      <c r="A676" s="64"/>
    </row>
    <row r="677" spans="1:1" ht="15.5" x14ac:dyDescent="0.25">
      <c r="A677" s="64"/>
    </row>
    <row r="678" spans="1:1" ht="15.5" x14ac:dyDescent="0.25">
      <c r="A678" s="64"/>
    </row>
    <row r="679" spans="1:1" ht="15.5" x14ac:dyDescent="0.25">
      <c r="A679" s="64"/>
    </row>
    <row r="680" spans="1:1" ht="15.5" x14ac:dyDescent="0.25">
      <c r="A680" s="64"/>
    </row>
    <row r="681" spans="1:1" ht="15.5" x14ac:dyDescent="0.25">
      <c r="A681" s="64"/>
    </row>
    <row r="682" spans="1:1" ht="15.5" x14ac:dyDescent="0.25">
      <c r="A682" s="64"/>
    </row>
    <row r="683" spans="1:1" ht="15.5" x14ac:dyDescent="0.25">
      <c r="A683" s="64"/>
    </row>
    <row r="684" spans="1:1" ht="15.5" x14ac:dyDescent="0.25">
      <c r="A684" s="64"/>
    </row>
    <row r="685" spans="1:1" ht="15.5" x14ac:dyDescent="0.25">
      <c r="A685" s="64"/>
    </row>
    <row r="686" spans="1:1" ht="15.5" x14ac:dyDescent="0.25">
      <c r="A686" s="64"/>
    </row>
    <row r="687" spans="1:1" ht="15.5" x14ac:dyDescent="0.25">
      <c r="A687" s="64"/>
    </row>
    <row r="688" spans="1:1" ht="15.5" x14ac:dyDescent="0.25">
      <c r="A688" s="64"/>
    </row>
    <row r="689" spans="1:1" ht="15.5" x14ac:dyDescent="0.25">
      <c r="A689" s="64"/>
    </row>
    <row r="690" spans="1:1" ht="15.5" x14ac:dyDescent="0.25">
      <c r="A690" s="64"/>
    </row>
    <row r="691" spans="1:1" ht="15.5" x14ac:dyDescent="0.25">
      <c r="A691" s="64"/>
    </row>
    <row r="692" spans="1:1" ht="15.5" x14ac:dyDescent="0.25">
      <c r="A692" s="64"/>
    </row>
    <row r="693" spans="1:1" ht="15.5" x14ac:dyDescent="0.25">
      <c r="A693" s="64"/>
    </row>
    <row r="694" spans="1:1" ht="15.5" x14ac:dyDescent="0.25">
      <c r="A694" s="64"/>
    </row>
    <row r="695" spans="1:1" ht="15.5" x14ac:dyDescent="0.25">
      <c r="A695" s="64"/>
    </row>
    <row r="696" spans="1:1" ht="15.5" x14ac:dyDescent="0.25">
      <c r="A696" s="64"/>
    </row>
    <row r="697" spans="1:1" ht="15.5" x14ac:dyDescent="0.25">
      <c r="A697" s="64"/>
    </row>
    <row r="698" spans="1:1" ht="15.5" x14ac:dyDescent="0.25">
      <c r="A698" s="64"/>
    </row>
    <row r="699" spans="1:1" ht="15.5" x14ac:dyDescent="0.25">
      <c r="A699" s="64"/>
    </row>
    <row r="700" spans="1:1" ht="15.5" x14ac:dyDescent="0.25">
      <c r="A700" s="64"/>
    </row>
    <row r="701" spans="1:1" ht="15.5" x14ac:dyDescent="0.25">
      <c r="A701" s="64"/>
    </row>
    <row r="702" spans="1:1" ht="15.5" x14ac:dyDescent="0.25">
      <c r="A702" s="64"/>
    </row>
    <row r="703" spans="1:1" ht="15.5" x14ac:dyDescent="0.25">
      <c r="A703" s="64"/>
    </row>
    <row r="704" spans="1:1" ht="15.5" x14ac:dyDescent="0.25">
      <c r="A704" s="64"/>
    </row>
    <row r="705" spans="1:1" ht="15.5" x14ac:dyDescent="0.25">
      <c r="A705" s="64"/>
    </row>
    <row r="706" spans="1:1" ht="15.5" x14ac:dyDescent="0.25">
      <c r="A706" s="64"/>
    </row>
    <row r="707" spans="1:1" ht="15.5" x14ac:dyDescent="0.25">
      <c r="A707" s="64"/>
    </row>
    <row r="708" spans="1:1" ht="15.5" x14ac:dyDescent="0.25">
      <c r="A708" s="64"/>
    </row>
    <row r="709" spans="1:1" ht="15.5" x14ac:dyDescent="0.25">
      <c r="A709" s="64"/>
    </row>
    <row r="710" spans="1:1" ht="15.5" x14ac:dyDescent="0.25">
      <c r="A710" s="64"/>
    </row>
    <row r="711" spans="1:1" ht="15.5" x14ac:dyDescent="0.25">
      <c r="A711" s="64"/>
    </row>
    <row r="712" spans="1:1" ht="15.5" x14ac:dyDescent="0.25">
      <c r="A712" s="64"/>
    </row>
    <row r="713" spans="1:1" ht="15.5" x14ac:dyDescent="0.25">
      <c r="A713" s="64"/>
    </row>
    <row r="714" spans="1:1" ht="15.5" x14ac:dyDescent="0.25">
      <c r="A714" s="64"/>
    </row>
    <row r="715" spans="1:1" ht="15.5" x14ac:dyDescent="0.25">
      <c r="A715" s="64"/>
    </row>
    <row r="716" spans="1:1" ht="15.5" x14ac:dyDescent="0.25">
      <c r="A716" s="64"/>
    </row>
    <row r="717" spans="1:1" ht="15.5" x14ac:dyDescent="0.25">
      <c r="A717" s="64"/>
    </row>
    <row r="718" spans="1:1" ht="15.5" x14ac:dyDescent="0.25">
      <c r="A718" s="64"/>
    </row>
    <row r="719" spans="1:1" ht="15.5" x14ac:dyDescent="0.25">
      <c r="A719" s="64"/>
    </row>
    <row r="720" spans="1:1" ht="15.5" x14ac:dyDescent="0.25">
      <c r="A720" s="64"/>
    </row>
    <row r="721" spans="1:1" ht="15.5" x14ac:dyDescent="0.25">
      <c r="A721" s="64"/>
    </row>
    <row r="722" spans="1:1" ht="15.5" x14ac:dyDescent="0.25">
      <c r="A722" s="64"/>
    </row>
    <row r="723" spans="1:1" ht="15.5" x14ac:dyDescent="0.25">
      <c r="A723" s="64"/>
    </row>
    <row r="724" spans="1:1" ht="15.5" x14ac:dyDescent="0.25">
      <c r="A724" s="64"/>
    </row>
    <row r="725" spans="1:1" ht="15.5" x14ac:dyDescent="0.25">
      <c r="A725" s="64"/>
    </row>
    <row r="726" spans="1:1" ht="15.5" x14ac:dyDescent="0.25">
      <c r="A726" s="64"/>
    </row>
    <row r="727" spans="1:1" ht="15.5" x14ac:dyDescent="0.25">
      <c r="A727" s="64"/>
    </row>
    <row r="728" spans="1:1" ht="15.5" x14ac:dyDescent="0.25">
      <c r="A728" s="64"/>
    </row>
    <row r="729" spans="1:1" ht="15.5" x14ac:dyDescent="0.25">
      <c r="A729" s="64"/>
    </row>
    <row r="730" spans="1:1" ht="15.5" x14ac:dyDescent="0.25">
      <c r="A730" s="64"/>
    </row>
    <row r="731" spans="1:1" ht="15.5" x14ac:dyDescent="0.25">
      <c r="A731" s="64"/>
    </row>
    <row r="732" spans="1:1" ht="15.5" x14ac:dyDescent="0.25">
      <c r="A732" s="64"/>
    </row>
    <row r="733" spans="1:1" ht="15.5" x14ac:dyDescent="0.25">
      <c r="A733" s="64"/>
    </row>
    <row r="734" spans="1:1" ht="15.5" x14ac:dyDescent="0.25">
      <c r="A734" s="64"/>
    </row>
    <row r="735" spans="1:1" ht="15.5" x14ac:dyDescent="0.25">
      <c r="A735" s="64"/>
    </row>
    <row r="736" spans="1:1" ht="15.5" x14ac:dyDescent="0.25">
      <c r="A736" s="64"/>
    </row>
    <row r="737" spans="1:1" ht="15.5" x14ac:dyDescent="0.25">
      <c r="A737" s="64"/>
    </row>
    <row r="738" spans="1:1" ht="15.5" x14ac:dyDescent="0.25">
      <c r="A738" s="64"/>
    </row>
    <row r="739" spans="1:1" ht="15.5" x14ac:dyDescent="0.25">
      <c r="A739" s="64"/>
    </row>
    <row r="740" spans="1:1" ht="15.5" x14ac:dyDescent="0.25">
      <c r="A740" s="64"/>
    </row>
    <row r="741" spans="1:1" ht="15.5" x14ac:dyDescent="0.25">
      <c r="A741" s="64"/>
    </row>
    <row r="742" spans="1:1" ht="15.5" x14ac:dyDescent="0.25">
      <c r="A742" s="64"/>
    </row>
    <row r="743" spans="1:1" ht="15.5" x14ac:dyDescent="0.25">
      <c r="A743" s="64"/>
    </row>
    <row r="744" spans="1:1" ht="15.5" x14ac:dyDescent="0.25">
      <c r="A744" s="64"/>
    </row>
    <row r="745" spans="1:1" ht="15.5" x14ac:dyDescent="0.25">
      <c r="A745" s="64"/>
    </row>
    <row r="746" spans="1:1" ht="15.5" x14ac:dyDescent="0.25">
      <c r="A746" s="64"/>
    </row>
    <row r="747" spans="1:1" ht="15.5" x14ac:dyDescent="0.25">
      <c r="A747" s="64"/>
    </row>
    <row r="748" spans="1:1" ht="15.5" x14ac:dyDescent="0.25">
      <c r="A748" s="64"/>
    </row>
    <row r="749" spans="1:1" ht="15.5" x14ac:dyDescent="0.25">
      <c r="A749" s="64"/>
    </row>
    <row r="750" spans="1:1" ht="15.5" x14ac:dyDescent="0.25">
      <c r="A750" s="64"/>
    </row>
    <row r="751" spans="1:1" ht="15.5" x14ac:dyDescent="0.25">
      <c r="A751" s="64"/>
    </row>
    <row r="752" spans="1:1" ht="15.5" x14ac:dyDescent="0.25">
      <c r="A752" s="64"/>
    </row>
    <row r="753" spans="1:1" ht="15.5" x14ac:dyDescent="0.25">
      <c r="A753" s="64"/>
    </row>
    <row r="754" spans="1:1" ht="15.5" x14ac:dyDescent="0.25">
      <c r="A754" s="64"/>
    </row>
    <row r="755" spans="1:1" ht="15.5" x14ac:dyDescent="0.25">
      <c r="A755" s="64"/>
    </row>
    <row r="756" spans="1:1" ht="15.5" x14ac:dyDescent="0.25">
      <c r="A756" s="64"/>
    </row>
    <row r="757" spans="1:1" ht="15.5" x14ac:dyDescent="0.25">
      <c r="A757" s="64"/>
    </row>
    <row r="758" spans="1:1" ht="15.5" x14ac:dyDescent="0.25">
      <c r="A758" s="64"/>
    </row>
    <row r="759" spans="1:1" ht="15.5" x14ac:dyDescent="0.25">
      <c r="A759" s="64"/>
    </row>
    <row r="760" spans="1:1" ht="15.5" x14ac:dyDescent="0.25">
      <c r="A760" s="64"/>
    </row>
    <row r="761" spans="1:1" ht="15.5" x14ac:dyDescent="0.25">
      <c r="A761" s="64"/>
    </row>
    <row r="762" spans="1:1" ht="15.5" x14ac:dyDescent="0.25">
      <c r="A762" s="64"/>
    </row>
    <row r="763" spans="1:1" ht="15.5" x14ac:dyDescent="0.25">
      <c r="A763" s="64"/>
    </row>
    <row r="764" spans="1:1" ht="15.5" x14ac:dyDescent="0.25">
      <c r="A764" s="64"/>
    </row>
    <row r="765" spans="1:1" ht="15.5" x14ac:dyDescent="0.25">
      <c r="A765" s="64"/>
    </row>
    <row r="766" spans="1:1" ht="15.5" x14ac:dyDescent="0.25">
      <c r="A766" s="64"/>
    </row>
    <row r="767" spans="1:1" ht="15.5" x14ac:dyDescent="0.25">
      <c r="A767" s="64"/>
    </row>
    <row r="768" spans="1:1" ht="15.5" x14ac:dyDescent="0.25">
      <c r="A768" s="64"/>
    </row>
    <row r="769" spans="1:1" ht="15.5" x14ac:dyDescent="0.25">
      <c r="A769" s="64"/>
    </row>
    <row r="770" spans="1:1" ht="15.5" x14ac:dyDescent="0.25">
      <c r="A770" s="64"/>
    </row>
    <row r="771" spans="1:1" ht="15.5" x14ac:dyDescent="0.25">
      <c r="A771" s="64"/>
    </row>
    <row r="772" spans="1:1" ht="15.5" x14ac:dyDescent="0.25">
      <c r="A772" s="64"/>
    </row>
    <row r="773" spans="1:1" ht="15.5" x14ac:dyDescent="0.25">
      <c r="A773" s="64"/>
    </row>
    <row r="774" spans="1:1" ht="15.5" x14ac:dyDescent="0.25">
      <c r="A774" s="64"/>
    </row>
    <row r="775" spans="1:1" ht="15.5" x14ac:dyDescent="0.25">
      <c r="A775" s="64"/>
    </row>
    <row r="776" spans="1:1" ht="15.5" x14ac:dyDescent="0.25">
      <c r="A776" s="64"/>
    </row>
    <row r="777" spans="1:1" ht="15.5" x14ac:dyDescent="0.25">
      <c r="A777" s="64"/>
    </row>
    <row r="778" spans="1:1" ht="15.5" x14ac:dyDescent="0.25">
      <c r="A778" s="64"/>
    </row>
    <row r="779" spans="1:1" ht="15.5" x14ac:dyDescent="0.25">
      <c r="A779" s="64"/>
    </row>
    <row r="780" spans="1:1" ht="15.5" x14ac:dyDescent="0.25">
      <c r="A780" s="64"/>
    </row>
    <row r="781" spans="1:1" ht="15.5" x14ac:dyDescent="0.25">
      <c r="A781" s="64"/>
    </row>
    <row r="782" spans="1:1" ht="15.5" x14ac:dyDescent="0.25">
      <c r="A782" s="64"/>
    </row>
    <row r="783" spans="1:1" ht="15.5" x14ac:dyDescent="0.25">
      <c r="A783" s="64"/>
    </row>
    <row r="784" spans="1:1" ht="15.5" x14ac:dyDescent="0.25">
      <c r="A784" s="64"/>
    </row>
    <row r="785" spans="1:1" ht="15.5" x14ac:dyDescent="0.25">
      <c r="A785" s="64"/>
    </row>
    <row r="786" spans="1:1" ht="15.5" x14ac:dyDescent="0.25">
      <c r="A786" s="64"/>
    </row>
    <row r="787" spans="1:1" ht="15.5" x14ac:dyDescent="0.25">
      <c r="A787" s="64"/>
    </row>
    <row r="788" spans="1:1" ht="15.5" x14ac:dyDescent="0.25">
      <c r="A788" s="64"/>
    </row>
    <row r="789" spans="1:1" ht="15.5" x14ac:dyDescent="0.25">
      <c r="A789" s="64"/>
    </row>
    <row r="790" spans="1:1" ht="15.5" x14ac:dyDescent="0.25">
      <c r="A790" s="64"/>
    </row>
    <row r="791" spans="1:1" ht="15.5" x14ac:dyDescent="0.25">
      <c r="A791" s="64"/>
    </row>
    <row r="792" spans="1:1" ht="15.5" x14ac:dyDescent="0.25">
      <c r="A792" s="64"/>
    </row>
    <row r="793" spans="1:1" ht="15.5" x14ac:dyDescent="0.25">
      <c r="A793" s="64"/>
    </row>
    <row r="794" spans="1:1" ht="15.5" x14ac:dyDescent="0.25">
      <c r="A794" s="64"/>
    </row>
    <row r="795" spans="1:1" ht="15.5" x14ac:dyDescent="0.25">
      <c r="A795" s="64"/>
    </row>
    <row r="796" spans="1:1" ht="15.5" x14ac:dyDescent="0.25">
      <c r="A796" s="64"/>
    </row>
    <row r="797" spans="1:1" ht="15.5" x14ac:dyDescent="0.25">
      <c r="A797" s="64"/>
    </row>
    <row r="798" spans="1:1" ht="15.5" x14ac:dyDescent="0.25">
      <c r="A798" s="64"/>
    </row>
    <row r="799" spans="1:1" ht="15.5" x14ac:dyDescent="0.25">
      <c r="A799" s="64"/>
    </row>
    <row r="800" spans="1:1" ht="15.5" x14ac:dyDescent="0.25">
      <c r="A800" s="64"/>
    </row>
    <row r="801" spans="1:1" ht="15.5" x14ac:dyDescent="0.25">
      <c r="A801" s="64"/>
    </row>
    <row r="802" spans="1:1" ht="15.5" x14ac:dyDescent="0.25">
      <c r="A802" s="64"/>
    </row>
    <row r="803" spans="1:1" ht="15.5" x14ac:dyDescent="0.25">
      <c r="A803" s="64"/>
    </row>
    <row r="804" spans="1:1" ht="15.5" x14ac:dyDescent="0.25">
      <c r="A804" s="64"/>
    </row>
    <row r="805" spans="1:1" ht="15.5" x14ac:dyDescent="0.25">
      <c r="A805" s="64"/>
    </row>
    <row r="806" spans="1:1" ht="15.5" x14ac:dyDescent="0.25">
      <c r="A806" s="64"/>
    </row>
    <row r="807" spans="1:1" ht="15.5" x14ac:dyDescent="0.25">
      <c r="A807" s="64"/>
    </row>
    <row r="808" spans="1:1" ht="15.5" x14ac:dyDescent="0.25">
      <c r="A808" s="64"/>
    </row>
    <row r="809" spans="1:1" ht="15.5" x14ac:dyDescent="0.25">
      <c r="A809" s="64"/>
    </row>
    <row r="810" spans="1:1" ht="15.5" x14ac:dyDescent="0.25">
      <c r="A810" s="64"/>
    </row>
    <row r="811" spans="1:1" ht="15.5" x14ac:dyDescent="0.25">
      <c r="A811" s="64"/>
    </row>
    <row r="812" spans="1:1" ht="15.5" x14ac:dyDescent="0.25">
      <c r="A812" s="64"/>
    </row>
    <row r="813" spans="1:1" ht="15.5" x14ac:dyDescent="0.25">
      <c r="A813" s="64"/>
    </row>
    <row r="814" spans="1:1" ht="15.5" x14ac:dyDescent="0.25">
      <c r="A814" s="64"/>
    </row>
    <row r="815" spans="1:1" ht="15.5" x14ac:dyDescent="0.25">
      <c r="A815" s="64"/>
    </row>
    <row r="816" spans="1:1" ht="15.5" x14ac:dyDescent="0.25">
      <c r="A816" s="64"/>
    </row>
    <row r="817" spans="1:1" ht="15.5" x14ac:dyDescent="0.25">
      <c r="A817" s="64"/>
    </row>
    <row r="818" spans="1:1" ht="15.5" x14ac:dyDescent="0.25">
      <c r="A818" s="64"/>
    </row>
    <row r="819" spans="1:1" ht="15.5" x14ac:dyDescent="0.25">
      <c r="A819" s="64"/>
    </row>
    <row r="820" spans="1:1" ht="15.5" x14ac:dyDescent="0.25">
      <c r="A820" s="64"/>
    </row>
    <row r="821" spans="1:1" ht="15.5" x14ac:dyDescent="0.25">
      <c r="A821" s="64"/>
    </row>
    <row r="822" spans="1:1" ht="15.5" x14ac:dyDescent="0.25">
      <c r="A822" s="64"/>
    </row>
    <row r="823" spans="1:1" ht="15.5" x14ac:dyDescent="0.25">
      <c r="A823" s="64"/>
    </row>
    <row r="824" spans="1:1" ht="15.5" x14ac:dyDescent="0.25">
      <c r="A824" s="64"/>
    </row>
    <row r="825" spans="1:1" ht="15.5" x14ac:dyDescent="0.25">
      <c r="A825" s="64"/>
    </row>
    <row r="826" spans="1:1" ht="15.5" x14ac:dyDescent="0.25">
      <c r="A826" s="64"/>
    </row>
    <row r="827" spans="1:1" ht="15.5" x14ac:dyDescent="0.25">
      <c r="A827" s="64"/>
    </row>
    <row r="828" spans="1:1" ht="15.5" x14ac:dyDescent="0.25">
      <c r="A828" s="64"/>
    </row>
    <row r="829" spans="1:1" ht="15.5" x14ac:dyDescent="0.25">
      <c r="A829" s="64"/>
    </row>
    <row r="830" spans="1:1" ht="15.5" x14ac:dyDescent="0.25">
      <c r="A830" s="64"/>
    </row>
    <row r="831" spans="1:1" ht="15.5" x14ac:dyDescent="0.25">
      <c r="A831" s="64"/>
    </row>
    <row r="832" spans="1:1" ht="15.5" x14ac:dyDescent="0.25">
      <c r="A832" s="64"/>
    </row>
    <row r="833" spans="1:1" ht="15.5" x14ac:dyDescent="0.25">
      <c r="A833" s="64"/>
    </row>
    <row r="834" spans="1:1" ht="15.5" x14ac:dyDescent="0.25">
      <c r="A834" s="64"/>
    </row>
    <row r="835" spans="1:1" ht="15.5" x14ac:dyDescent="0.25">
      <c r="A835" s="64"/>
    </row>
    <row r="836" spans="1:1" ht="15.5" x14ac:dyDescent="0.25">
      <c r="A836" s="64"/>
    </row>
    <row r="837" spans="1:1" ht="15.5" x14ac:dyDescent="0.25">
      <c r="A837" s="64"/>
    </row>
    <row r="838" spans="1:1" ht="15.5" x14ac:dyDescent="0.25">
      <c r="A838" s="64"/>
    </row>
    <row r="839" spans="1:1" ht="15.5" x14ac:dyDescent="0.25">
      <c r="A839" s="64"/>
    </row>
    <row r="840" spans="1:1" ht="15.5" x14ac:dyDescent="0.25">
      <c r="A840" s="64"/>
    </row>
    <row r="841" spans="1:1" ht="15.5" x14ac:dyDescent="0.25">
      <c r="A841" s="64"/>
    </row>
    <row r="842" spans="1:1" ht="15.5" x14ac:dyDescent="0.25">
      <c r="A842" s="64"/>
    </row>
    <row r="843" spans="1:1" ht="15.5" x14ac:dyDescent="0.25">
      <c r="A843" s="64"/>
    </row>
    <row r="844" spans="1:1" ht="15.5" x14ac:dyDescent="0.25">
      <c r="A844" s="64"/>
    </row>
    <row r="845" spans="1:1" ht="15.5" x14ac:dyDescent="0.25">
      <c r="A845" s="64"/>
    </row>
    <row r="846" spans="1:1" ht="15.5" x14ac:dyDescent="0.25">
      <c r="A846" s="64"/>
    </row>
    <row r="847" spans="1:1" ht="15.5" x14ac:dyDescent="0.25">
      <c r="A847" s="64"/>
    </row>
    <row r="848" spans="1:1" ht="15.5" x14ac:dyDescent="0.25">
      <c r="A848" s="64"/>
    </row>
    <row r="849" spans="1:1" ht="15.5" x14ac:dyDescent="0.25">
      <c r="A849" s="64"/>
    </row>
    <row r="850" spans="1:1" ht="15.5" x14ac:dyDescent="0.25">
      <c r="A850" s="64"/>
    </row>
    <row r="851" spans="1:1" ht="15.5" x14ac:dyDescent="0.25">
      <c r="A851" s="64"/>
    </row>
    <row r="852" spans="1:1" ht="15.5" x14ac:dyDescent="0.25">
      <c r="A852" s="64"/>
    </row>
    <row r="853" spans="1:1" ht="15.5" x14ac:dyDescent="0.25">
      <c r="A853" s="64"/>
    </row>
    <row r="854" spans="1:1" ht="15.5" x14ac:dyDescent="0.25">
      <c r="A854" s="64"/>
    </row>
    <row r="855" spans="1:1" ht="15.5" x14ac:dyDescent="0.25">
      <c r="A855" s="64"/>
    </row>
    <row r="856" spans="1:1" ht="15.5" x14ac:dyDescent="0.25">
      <c r="A856" s="64"/>
    </row>
    <row r="857" spans="1:1" ht="15.5" x14ac:dyDescent="0.25">
      <c r="A857" s="64"/>
    </row>
    <row r="858" spans="1:1" ht="15.5" x14ac:dyDescent="0.25">
      <c r="A858" s="64"/>
    </row>
    <row r="859" spans="1:1" ht="15.5" x14ac:dyDescent="0.25">
      <c r="A859" s="64"/>
    </row>
    <row r="860" spans="1:1" ht="15.5" x14ac:dyDescent="0.25">
      <c r="A860" s="64"/>
    </row>
    <row r="861" spans="1:1" ht="15.5" x14ac:dyDescent="0.25">
      <c r="A861" s="64"/>
    </row>
    <row r="862" spans="1:1" ht="15.5" x14ac:dyDescent="0.25">
      <c r="A862" s="64"/>
    </row>
    <row r="863" spans="1:1" ht="15.5" x14ac:dyDescent="0.25">
      <c r="A863" s="64"/>
    </row>
    <row r="864" spans="1:1" ht="15.5" x14ac:dyDescent="0.25">
      <c r="A864" s="64"/>
    </row>
    <row r="865" spans="1:1" ht="15.5" x14ac:dyDescent="0.25">
      <c r="A865" s="64"/>
    </row>
    <row r="866" spans="1:1" ht="15.5" x14ac:dyDescent="0.25">
      <c r="A866" s="64"/>
    </row>
    <row r="867" spans="1:1" ht="15.5" x14ac:dyDescent="0.25">
      <c r="A867" s="64"/>
    </row>
    <row r="868" spans="1:1" ht="15.5" x14ac:dyDescent="0.25">
      <c r="A868" s="64"/>
    </row>
    <row r="869" spans="1:1" ht="15.5" x14ac:dyDescent="0.25">
      <c r="A869" s="64"/>
    </row>
    <row r="870" spans="1:1" ht="15.5" x14ac:dyDescent="0.25">
      <c r="A870" s="64"/>
    </row>
    <row r="871" spans="1:1" ht="15.5" x14ac:dyDescent="0.25">
      <c r="A871" s="64"/>
    </row>
    <row r="872" spans="1:1" ht="15.5" x14ac:dyDescent="0.25">
      <c r="A872" s="64"/>
    </row>
    <row r="873" spans="1:1" ht="15.5" x14ac:dyDescent="0.25">
      <c r="A873" s="64"/>
    </row>
    <row r="874" spans="1:1" ht="15.5" x14ac:dyDescent="0.25">
      <c r="A874" s="64"/>
    </row>
    <row r="875" spans="1:1" ht="15.5" x14ac:dyDescent="0.25">
      <c r="A875" s="64"/>
    </row>
    <row r="876" spans="1:1" ht="15.5" x14ac:dyDescent="0.25">
      <c r="A876" s="64"/>
    </row>
    <row r="877" spans="1:1" ht="15.5" x14ac:dyDescent="0.25">
      <c r="A877" s="64"/>
    </row>
    <row r="878" spans="1:1" ht="15.5" x14ac:dyDescent="0.25">
      <c r="A878" s="64"/>
    </row>
    <row r="879" spans="1:1" ht="15.5" x14ac:dyDescent="0.25">
      <c r="A879" s="64"/>
    </row>
    <row r="880" spans="1:1" ht="15.5" x14ac:dyDescent="0.25">
      <c r="A880" s="64"/>
    </row>
    <row r="881" spans="1:1" ht="15.5" x14ac:dyDescent="0.25">
      <c r="A881" s="64"/>
    </row>
    <row r="882" spans="1:1" ht="15.5" x14ac:dyDescent="0.25">
      <c r="A882" s="64"/>
    </row>
    <row r="883" spans="1:1" ht="15.5" x14ac:dyDescent="0.25">
      <c r="A883" s="64"/>
    </row>
    <row r="884" spans="1:1" ht="15.5" x14ac:dyDescent="0.25">
      <c r="A884" s="64"/>
    </row>
    <row r="885" spans="1:1" ht="15.5" x14ac:dyDescent="0.25">
      <c r="A885" s="64"/>
    </row>
    <row r="886" spans="1:1" ht="15.5" x14ac:dyDescent="0.25">
      <c r="A886" s="64"/>
    </row>
    <row r="887" spans="1:1" ht="15.5" x14ac:dyDescent="0.25">
      <c r="A887" s="64"/>
    </row>
    <row r="888" spans="1:1" ht="15.5" x14ac:dyDescent="0.25">
      <c r="A888" s="64"/>
    </row>
    <row r="889" spans="1:1" ht="15.5" x14ac:dyDescent="0.25">
      <c r="A889" s="64"/>
    </row>
    <row r="890" spans="1:1" ht="15.5" x14ac:dyDescent="0.25">
      <c r="A890" s="64"/>
    </row>
    <row r="891" spans="1:1" ht="15.5" x14ac:dyDescent="0.25">
      <c r="A891" s="64"/>
    </row>
    <row r="892" spans="1:1" ht="15.5" x14ac:dyDescent="0.25">
      <c r="A892" s="64"/>
    </row>
    <row r="893" spans="1:1" ht="15.5" x14ac:dyDescent="0.25">
      <c r="A893" s="64"/>
    </row>
    <row r="894" spans="1:1" ht="15.5" x14ac:dyDescent="0.25">
      <c r="A894" s="64"/>
    </row>
    <row r="895" spans="1:1" ht="15.5" x14ac:dyDescent="0.25">
      <c r="A895" s="64"/>
    </row>
    <row r="896" spans="1:1" ht="15.5" x14ac:dyDescent="0.25">
      <c r="A896" s="64"/>
    </row>
    <row r="897" spans="1:1" ht="15.5" x14ac:dyDescent="0.25">
      <c r="A897" s="64"/>
    </row>
    <row r="898" spans="1:1" ht="15.5" x14ac:dyDescent="0.25">
      <c r="A898" s="64"/>
    </row>
    <row r="899" spans="1:1" ht="15.5" x14ac:dyDescent="0.25">
      <c r="A899" s="64"/>
    </row>
    <row r="900" spans="1:1" ht="15.5" x14ac:dyDescent="0.25">
      <c r="A900" s="64"/>
    </row>
    <row r="901" spans="1:1" ht="15.5" x14ac:dyDescent="0.25">
      <c r="A901" s="64"/>
    </row>
    <row r="902" spans="1:1" ht="15.5" x14ac:dyDescent="0.25">
      <c r="A902" s="64"/>
    </row>
    <row r="903" spans="1:1" ht="15.5" x14ac:dyDescent="0.25">
      <c r="A903" s="64"/>
    </row>
    <row r="904" spans="1:1" ht="15.5" x14ac:dyDescent="0.25">
      <c r="A904" s="64"/>
    </row>
    <row r="905" spans="1:1" ht="15.5" x14ac:dyDescent="0.25">
      <c r="A905" s="64"/>
    </row>
    <row r="906" spans="1:1" ht="15.5" x14ac:dyDescent="0.25">
      <c r="A906" s="64"/>
    </row>
    <row r="907" spans="1:1" ht="15.5" x14ac:dyDescent="0.25">
      <c r="A907" s="64"/>
    </row>
    <row r="908" spans="1:1" ht="15.5" x14ac:dyDescent="0.25">
      <c r="A908" s="64"/>
    </row>
    <row r="909" spans="1:1" ht="15.5" x14ac:dyDescent="0.25">
      <c r="A909" s="64"/>
    </row>
    <row r="910" spans="1:1" ht="15.5" x14ac:dyDescent="0.25">
      <c r="A910" s="64"/>
    </row>
    <row r="911" spans="1:1" ht="15.5" x14ac:dyDescent="0.25">
      <c r="A911" s="64"/>
    </row>
    <row r="912" spans="1:1" ht="15.5" x14ac:dyDescent="0.25">
      <c r="A912" s="64"/>
    </row>
    <row r="913" spans="1:1" ht="15.5" x14ac:dyDescent="0.25">
      <c r="A913" s="64"/>
    </row>
    <row r="914" spans="1:1" ht="15.5" x14ac:dyDescent="0.25">
      <c r="A914" s="64"/>
    </row>
    <row r="915" spans="1:1" ht="15.5" x14ac:dyDescent="0.25">
      <c r="A915" s="64"/>
    </row>
    <row r="916" spans="1:1" ht="15.5" x14ac:dyDescent="0.25">
      <c r="A916" s="64"/>
    </row>
    <row r="917" spans="1:1" ht="15.5" x14ac:dyDescent="0.25">
      <c r="A917" s="64"/>
    </row>
    <row r="918" spans="1:1" ht="15.5" x14ac:dyDescent="0.25">
      <c r="A918" s="64"/>
    </row>
    <row r="919" spans="1:1" ht="15.5" x14ac:dyDescent="0.25">
      <c r="A919" s="64"/>
    </row>
    <row r="920" spans="1:1" ht="15.5" x14ac:dyDescent="0.25">
      <c r="A920" s="64"/>
    </row>
    <row r="921" spans="1:1" ht="15.5" x14ac:dyDescent="0.25">
      <c r="A921" s="64"/>
    </row>
    <row r="922" spans="1:1" ht="15.5" x14ac:dyDescent="0.25">
      <c r="A922" s="64"/>
    </row>
    <row r="923" spans="1:1" ht="15.5" x14ac:dyDescent="0.25">
      <c r="A923" s="64"/>
    </row>
    <row r="924" spans="1:1" ht="15.5" x14ac:dyDescent="0.25">
      <c r="A924" s="64"/>
    </row>
    <row r="925" spans="1:1" ht="15.5" x14ac:dyDescent="0.25">
      <c r="A925" s="64"/>
    </row>
    <row r="926" spans="1:1" ht="15.5" x14ac:dyDescent="0.25">
      <c r="A926" s="64"/>
    </row>
    <row r="927" spans="1:1" ht="15.5" x14ac:dyDescent="0.25">
      <c r="A927" s="64"/>
    </row>
    <row r="928" spans="1:1" ht="15.5" x14ac:dyDescent="0.25">
      <c r="A928" s="64"/>
    </row>
    <row r="929" spans="1:1" ht="15.5" x14ac:dyDescent="0.25">
      <c r="A929" s="64"/>
    </row>
    <row r="930" spans="1:1" ht="15.5" x14ac:dyDescent="0.25">
      <c r="A930" s="64"/>
    </row>
    <row r="931" spans="1:1" ht="15.5" x14ac:dyDescent="0.25">
      <c r="A931" s="64"/>
    </row>
    <row r="932" spans="1:1" ht="15.5" x14ac:dyDescent="0.25">
      <c r="A932" s="64"/>
    </row>
    <row r="933" spans="1:1" ht="15.5" x14ac:dyDescent="0.25">
      <c r="A933" s="64"/>
    </row>
    <row r="934" spans="1:1" ht="15.5" x14ac:dyDescent="0.25">
      <c r="A934" s="64"/>
    </row>
    <row r="935" spans="1:1" ht="15.5" x14ac:dyDescent="0.25">
      <c r="A935" s="64"/>
    </row>
    <row r="936" spans="1:1" ht="15.5" x14ac:dyDescent="0.25">
      <c r="A936" s="64"/>
    </row>
    <row r="937" spans="1:1" ht="15.5" x14ac:dyDescent="0.25">
      <c r="A937" s="64"/>
    </row>
    <row r="938" spans="1:1" ht="15.5" x14ac:dyDescent="0.25">
      <c r="A938" s="64"/>
    </row>
    <row r="939" spans="1:1" ht="15.5" x14ac:dyDescent="0.25">
      <c r="A939" s="64"/>
    </row>
    <row r="940" spans="1:1" ht="15.5" x14ac:dyDescent="0.25">
      <c r="A940" s="64"/>
    </row>
    <row r="941" spans="1:1" ht="15.5" x14ac:dyDescent="0.25">
      <c r="A941" s="64"/>
    </row>
    <row r="942" spans="1:1" ht="15.5" x14ac:dyDescent="0.25">
      <c r="A942" s="64"/>
    </row>
    <row r="943" spans="1:1" ht="15.5" x14ac:dyDescent="0.25">
      <c r="A943" s="64"/>
    </row>
    <row r="944" spans="1:1" ht="15.5" x14ac:dyDescent="0.25">
      <c r="A944" s="64"/>
    </row>
    <row r="945" spans="1:1" ht="15.5" x14ac:dyDescent="0.25">
      <c r="A945" s="64"/>
    </row>
    <row r="946" spans="1:1" ht="15.5" x14ac:dyDescent="0.25">
      <c r="A946" s="64"/>
    </row>
    <row r="947" spans="1:1" ht="15.5" x14ac:dyDescent="0.25">
      <c r="A947" s="64"/>
    </row>
    <row r="948" spans="1:1" ht="15.5" x14ac:dyDescent="0.25">
      <c r="A948" s="64"/>
    </row>
    <row r="949" spans="1:1" ht="15.5" x14ac:dyDescent="0.25">
      <c r="A949" s="64"/>
    </row>
    <row r="950" spans="1:1" ht="15.5" x14ac:dyDescent="0.25">
      <c r="A950" s="64"/>
    </row>
    <row r="951" spans="1:1" ht="15.5" x14ac:dyDescent="0.25">
      <c r="A951" s="64"/>
    </row>
    <row r="952" spans="1:1" ht="15.5" x14ac:dyDescent="0.25">
      <c r="A952" s="64"/>
    </row>
    <row r="953" spans="1:1" ht="15.5" x14ac:dyDescent="0.25">
      <c r="A953" s="64"/>
    </row>
    <row r="954" spans="1:1" ht="15.5" x14ac:dyDescent="0.25">
      <c r="A954" s="64"/>
    </row>
    <row r="955" spans="1:1" ht="15.5" x14ac:dyDescent="0.25">
      <c r="A955" s="64"/>
    </row>
    <row r="956" spans="1:1" ht="15.5" x14ac:dyDescent="0.25">
      <c r="A956" s="64"/>
    </row>
    <row r="957" spans="1:1" ht="15.5" x14ac:dyDescent="0.25">
      <c r="A957" s="64"/>
    </row>
    <row r="958" spans="1:1" ht="15.5" x14ac:dyDescent="0.25">
      <c r="A958" s="64"/>
    </row>
    <row r="959" spans="1:1" ht="15.5" x14ac:dyDescent="0.25">
      <c r="A959" s="64"/>
    </row>
    <row r="960" spans="1:1" ht="15.5" x14ac:dyDescent="0.25">
      <c r="A960" s="64"/>
    </row>
    <row r="961" spans="1:1" ht="15.5" x14ac:dyDescent="0.25">
      <c r="A961" s="64"/>
    </row>
    <row r="962" spans="1:1" ht="15.5" x14ac:dyDescent="0.25">
      <c r="A962" s="64"/>
    </row>
    <row r="963" spans="1:1" ht="15.5" x14ac:dyDescent="0.25">
      <c r="A963" s="64"/>
    </row>
    <row r="964" spans="1:1" ht="15.5" x14ac:dyDescent="0.25">
      <c r="A964" s="64"/>
    </row>
    <row r="965" spans="1:1" ht="15.5" x14ac:dyDescent="0.25">
      <c r="A965" s="64"/>
    </row>
    <row r="966" spans="1:1" ht="15.5" x14ac:dyDescent="0.25">
      <c r="A966" s="64"/>
    </row>
    <row r="967" spans="1:1" ht="15.5" x14ac:dyDescent="0.25">
      <c r="A967" s="64"/>
    </row>
    <row r="968" spans="1:1" ht="15.5" x14ac:dyDescent="0.25">
      <c r="A968" s="64"/>
    </row>
    <row r="969" spans="1:1" ht="15.5" x14ac:dyDescent="0.25">
      <c r="A969" s="64"/>
    </row>
    <row r="970" spans="1:1" ht="15.5" x14ac:dyDescent="0.25">
      <c r="A970" s="64"/>
    </row>
    <row r="971" spans="1:1" ht="15.5" x14ac:dyDescent="0.25">
      <c r="A971" s="64"/>
    </row>
    <row r="972" spans="1:1" ht="15.5" x14ac:dyDescent="0.25">
      <c r="A972" s="64"/>
    </row>
    <row r="973" spans="1:1" ht="15.5" x14ac:dyDescent="0.25">
      <c r="A973" s="64"/>
    </row>
    <row r="974" spans="1:1" ht="15.5" x14ac:dyDescent="0.25">
      <c r="A974" s="64"/>
    </row>
    <row r="975" spans="1:1" ht="15.5" x14ac:dyDescent="0.25">
      <c r="A975" s="64"/>
    </row>
    <row r="976" spans="1:1" ht="15.5" x14ac:dyDescent="0.25">
      <c r="A976" s="64"/>
    </row>
    <row r="977" spans="1:1" ht="15.5" x14ac:dyDescent="0.25">
      <c r="A977" s="64"/>
    </row>
    <row r="978" spans="1:1" ht="15.5" x14ac:dyDescent="0.25">
      <c r="A978" s="64"/>
    </row>
    <row r="979" spans="1:1" ht="15.5" x14ac:dyDescent="0.25">
      <c r="A979" s="64"/>
    </row>
    <row r="980" spans="1:1" ht="15.5" x14ac:dyDescent="0.25">
      <c r="A980" s="64"/>
    </row>
    <row r="981" spans="1:1" ht="15.5" x14ac:dyDescent="0.25">
      <c r="A981" s="64"/>
    </row>
    <row r="982" spans="1:1" ht="15.5" x14ac:dyDescent="0.25">
      <c r="A982" s="64"/>
    </row>
    <row r="983" spans="1:1" ht="15.5" x14ac:dyDescent="0.25">
      <c r="A983" s="64"/>
    </row>
    <row r="984" spans="1:1" ht="15.5" x14ac:dyDescent="0.25">
      <c r="A984" s="64"/>
    </row>
    <row r="985" spans="1:1" ht="15.5" x14ac:dyDescent="0.25">
      <c r="A985" s="64"/>
    </row>
    <row r="986" spans="1:1" ht="15.5" x14ac:dyDescent="0.25">
      <c r="A986" s="64"/>
    </row>
    <row r="987" spans="1:1" ht="15.5" x14ac:dyDescent="0.25">
      <c r="A987" s="64"/>
    </row>
    <row r="988" spans="1:1" ht="15.5" x14ac:dyDescent="0.25">
      <c r="A988" s="64"/>
    </row>
    <row r="989" spans="1:1" ht="15.5" x14ac:dyDescent="0.25">
      <c r="A989" s="64"/>
    </row>
    <row r="990" spans="1:1" ht="15.5" x14ac:dyDescent="0.25">
      <c r="A990" s="64"/>
    </row>
    <row r="991" spans="1:1" ht="15.5" x14ac:dyDescent="0.25">
      <c r="A991" s="64"/>
    </row>
    <row r="992" spans="1:1" ht="15.5" x14ac:dyDescent="0.25">
      <c r="A992" s="64"/>
    </row>
    <row r="993" spans="1:1" ht="15.5" x14ac:dyDescent="0.25">
      <c r="A993" s="64"/>
    </row>
    <row r="994" spans="1:1" ht="15.5" x14ac:dyDescent="0.25">
      <c r="A994" s="64"/>
    </row>
    <row r="995" spans="1:1" ht="15.5" x14ac:dyDescent="0.25">
      <c r="A995" s="64"/>
    </row>
    <row r="996" spans="1:1" ht="15.5" x14ac:dyDescent="0.25">
      <c r="A996" s="64"/>
    </row>
    <row r="997" spans="1:1" ht="15.5" x14ac:dyDescent="0.25">
      <c r="A997" s="64"/>
    </row>
    <row r="998" spans="1:1" ht="15.5" x14ac:dyDescent="0.25">
      <c r="A998" s="64"/>
    </row>
    <row r="999" spans="1:1" ht="15.5" x14ac:dyDescent="0.25">
      <c r="A999" s="64"/>
    </row>
    <row r="1000" spans="1:1" ht="15.5" x14ac:dyDescent="0.25">
      <c r="A1000" s="64"/>
    </row>
    <row r="1001" spans="1:1" ht="15.5" x14ac:dyDescent="0.25">
      <c r="A1001" s="64"/>
    </row>
    <row r="1002" spans="1:1" ht="15.5" x14ac:dyDescent="0.25">
      <c r="A1002" s="64"/>
    </row>
    <row r="1003" spans="1:1" ht="15.5" x14ac:dyDescent="0.25">
      <c r="A1003" s="64"/>
    </row>
    <row r="1004" spans="1:1" ht="15.5" x14ac:dyDescent="0.25">
      <c r="A1004" s="64"/>
    </row>
    <row r="1005" spans="1:1" ht="15.5" x14ac:dyDescent="0.25">
      <c r="A1005" s="64"/>
    </row>
    <row r="1006" spans="1:1" ht="15.5" x14ac:dyDescent="0.25">
      <c r="A1006" s="64"/>
    </row>
    <row r="1007" spans="1:1" ht="15.5" x14ac:dyDescent="0.25">
      <c r="A1007" s="64"/>
    </row>
    <row r="1008" spans="1:1" ht="15.5" x14ac:dyDescent="0.25">
      <c r="A1008" s="64"/>
    </row>
    <row r="1009" spans="1:1" ht="15.5" x14ac:dyDescent="0.25">
      <c r="A1009" s="64"/>
    </row>
    <row r="1010" spans="1:1" ht="15.5" x14ac:dyDescent="0.25">
      <c r="A1010" s="64"/>
    </row>
    <row r="1011" spans="1:1" ht="15.5" x14ac:dyDescent="0.25">
      <c r="A1011" s="64"/>
    </row>
    <row r="1012" spans="1:1" ht="15.5" x14ac:dyDescent="0.25">
      <c r="A1012" s="64"/>
    </row>
    <row r="1013" spans="1:1" ht="15.5" x14ac:dyDescent="0.25">
      <c r="A1013" s="64"/>
    </row>
    <row r="1014" spans="1:1" ht="15.5" x14ac:dyDescent="0.25">
      <c r="A1014" s="64"/>
    </row>
    <row r="1015" spans="1:1" ht="15.5" x14ac:dyDescent="0.25">
      <c r="A1015" s="64"/>
    </row>
    <row r="1016" spans="1:1" ht="15.5" x14ac:dyDescent="0.25">
      <c r="A1016" s="64"/>
    </row>
    <row r="1017" spans="1:1" ht="15.5" x14ac:dyDescent="0.25">
      <c r="A1017" s="64"/>
    </row>
    <row r="1018" spans="1:1" ht="15.5" x14ac:dyDescent="0.25">
      <c r="A1018" s="64"/>
    </row>
    <row r="1019" spans="1:1" ht="15.5" x14ac:dyDescent="0.25">
      <c r="A1019" s="64"/>
    </row>
    <row r="1020" spans="1:1" ht="15.5" x14ac:dyDescent="0.25">
      <c r="A1020" s="64"/>
    </row>
    <row r="1021" spans="1:1" ht="15.5" x14ac:dyDescent="0.25">
      <c r="A1021" s="64"/>
    </row>
    <row r="1022" spans="1:1" ht="15.5" x14ac:dyDescent="0.25">
      <c r="A1022" s="64"/>
    </row>
    <row r="1023" spans="1:1" ht="15.5" x14ac:dyDescent="0.25">
      <c r="A1023" s="64"/>
    </row>
    <row r="1024" spans="1:1" ht="15.5" x14ac:dyDescent="0.25">
      <c r="A1024" s="64"/>
    </row>
    <row r="1025" spans="1:1" ht="15.5" x14ac:dyDescent="0.25">
      <c r="A1025" s="64"/>
    </row>
    <row r="1026" spans="1:1" ht="15.5" x14ac:dyDescent="0.25">
      <c r="A1026" s="64"/>
    </row>
    <row r="1027" spans="1:1" ht="15.5" x14ac:dyDescent="0.25">
      <c r="A1027" s="64"/>
    </row>
    <row r="1028" spans="1:1" ht="15.5" x14ac:dyDescent="0.25">
      <c r="A1028" s="64"/>
    </row>
    <row r="1029" spans="1:1" ht="15.5" x14ac:dyDescent="0.25">
      <c r="A1029" s="64"/>
    </row>
    <row r="1030" spans="1:1" ht="15.5" x14ac:dyDescent="0.25">
      <c r="A1030" s="64"/>
    </row>
    <row r="1031" spans="1:1" ht="15.5" x14ac:dyDescent="0.25">
      <c r="A1031" s="64"/>
    </row>
    <row r="1032" spans="1:1" ht="15.5" x14ac:dyDescent="0.25">
      <c r="A1032" s="64"/>
    </row>
    <row r="1033" spans="1:1" ht="15.5" x14ac:dyDescent="0.25">
      <c r="A1033" s="64"/>
    </row>
    <row r="1034" spans="1:1" ht="15.5" x14ac:dyDescent="0.25">
      <c r="A1034" s="64"/>
    </row>
    <row r="1035" spans="1:1" ht="15.5" x14ac:dyDescent="0.25">
      <c r="A1035" s="64"/>
    </row>
    <row r="1036" spans="1:1" ht="15.5" x14ac:dyDescent="0.25">
      <c r="A1036" s="64"/>
    </row>
    <row r="1037" spans="1:1" ht="15.5" x14ac:dyDescent="0.25">
      <c r="A1037" s="64"/>
    </row>
    <row r="1038" spans="1:1" ht="15.5" x14ac:dyDescent="0.25">
      <c r="A1038" s="64"/>
    </row>
    <row r="1039" spans="1:1" ht="15.5" x14ac:dyDescent="0.25">
      <c r="A1039" s="64"/>
    </row>
    <row r="1040" spans="1:1" ht="15.5" x14ac:dyDescent="0.25">
      <c r="A1040" s="64"/>
    </row>
    <row r="1041" spans="1:1" ht="15.5" x14ac:dyDescent="0.25">
      <c r="A1041" s="64"/>
    </row>
    <row r="1042" spans="1:1" ht="15.5" x14ac:dyDescent="0.25">
      <c r="A1042" s="64"/>
    </row>
    <row r="1043" spans="1:1" ht="15.5" x14ac:dyDescent="0.25">
      <c r="A1043" s="64"/>
    </row>
    <row r="1044" spans="1:1" ht="15.5" x14ac:dyDescent="0.25">
      <c r="A1044" s="64"/>
    </row>
    <row r="1045" spans="1:1" ht="15.5" x14ac:dyDescent="0.25">
      <c r="A1045" s="64"/>
    </row>
    <row r="1046" spans="1:1" ht="15.5" x14ac:dyDescent="0.25">
      <c r="A1046" s="64"/>
    </row>
    <row r="1047" spans="1:1" ht="15.5" x14ac:dyDescent="0.25">
      <c r="A1047" s="64"/>
    </row>
    <row r="1048" spans="1:1" ht="15.5" x14ac:dyDescent="0.25">
      <c r="A1048" s="64"/>
    </row>
    <row r="1049" spans="1:1" ht="15.5" x14ac:dyDescent="0.25">
      <c r="A1049" s="64"/>
    </row>
    <row r="1050" spans="1:1" ht="15.5" x14ac:dyDescent="0.25">
      <c r="A1050" s="64"/>
    </row>
    <row r="1051" spans="1:1" ht="15.5" x14ac:dyDescent="0.25">
      <c r="A1051" s="64"/>
    </row>
    <row r="1052" spans="1:1" ht="15.5" x14ac:dyDescent="0.25">
      <c r="A1052" s="64"/>
    </row>
    <row r="1053" spans="1:1" ht="15.5" x14ac:dyDescent="0.25">
      <c r="A1053" s="64"/>
    </row>
    <row r="1054" spans="1:1" ht="15.5" x14ac:dyDescent="0.25">
      <c r="A1054" s="64"/>
    </row>
    <row r="1055" spans="1:1" ht="15.5" x14ac:dyDescent="0.25">
      <c r="A1055" s="64"/>
    </row>
    <row r="1056" spans="1:1" ht="15.5" x14ac:dyDescent="0.25">
      <c r="A1056" s="64"/>
    </row>
    <row r="1057" spans="1:1" ht="15.5" x14ac:dyDescent="0.25">
      <c r="A1057" s="64"/>
    </row>
    <row r="1058" spans="1:1" ht="15.5" x14ac:dyDescent="0.25">
      <c r="A1058" s="64"/>
    </row>
    <row r="1059" spans="1:1" ht="15.5" x14ac:dyDescent="0.25">
      <c r="A1059" s="64"/>
    </row>
    <row r="1060" spans="1:1" ht="15.5" x14ac:dyDescent="0.25">
      <c r="A1060" s="64"/>
    </row>
    <row r="1061" spans="1:1" ht="15.5" x14ac:dyDescent="0.25">
      <c r="A1061" s="64"/>
    </row>
    <row r="1062" spans="1:1" ht="15.5" x14ac:dyDescent="0.25">
      <c r="A1062" s="64"/>
    </row>
    <row r="1063" spans="1:1" ht="15.5" x14ac:dyDescent="0.25">
      <c r="A1063" s="64"/>
    </row>
    <row r="1064" spans="1:1" ht="15.5" x14ac:dyDescent="0.25">
      <c r="A1064" s="64"/>
    </row>
    <row r="1065" spans="1:1" ht="15.5" x14ac:dyDescent="0.25">
      <c r="A1065" s="64"/>
    </row>
    <row r="1066" spans="1:1" ht="15.5" x14ac:dyDescent="0.25">
      <c r="A1066" s="64"/>
    </row>
    <row r="1067" spans="1:1" ht="15.5" x14ac:dyDescent="0.25">
      <c r="A1067" s="64"/>
    </row>
    <row r="1068" spans="1:1" ht="15.5" x14ac:dyDescent="0.25">
      <c r="A1068" s="64"/>
    </row>
    <row r="1069" spans="1:1" ht="15.5" x14ac:dyDescent="0.25">
      <c r="A1069" s="64"/>
    </row>
    <row r="1070" spans="1:1" ht="15.5" x14ac:dyDescent="0.25">
      <c r="A1070" s="64"/>
    </row>
    <row r="1071" spans="1:1" ht="15.5" x14ac:dyDescent="0.25">
      <c r="A1071" s="64"/>
    </row>
    <row r="1072" spans="1:1" ht="15.5" x14ac:dyDescent="0.25">
      <c r="A1072" s="64"/>
    </row>
    <row r="1073" spans="1:1" ht="15.5" x14ac:dyDescent="0.25">
      <c r="A1073" s="64"/>
    </row>
    <row r="1074" spans="1:1" ht="15.5" x14ac:dyDescent="0.25">
      <c r="A1074" s="64"/>
    </row>
    <row r="1075" spans="1:1" ht="15.5" x14ac:dyDescent="0.25">
      <c r="A1075" s="64"/>
    </row>
    <row r="1076" spans="1:1" ht="15.5" x14ac:dyDescent="0.25">
      <c r="A1076" s="64"/>
    </row>
    <row r="1077" spans="1:1" ht="15.5" x14ac:dyDescent="0.25">
      <c r="A1077" s="64"/>
    </row>
    <row r="1078" spans="1:1" ht="15.5" x14ac:dyDescent="0.25">
      <c r="A1078" s="64"/>
    </row>
    <row r="1079" spans="1:1" ht="15.5" x14ac:dyDescent="0.25">
      <c r="A1079" s="64"/>
    </row>
    <row r="1080" spans="1:1" ht="15.5" x14ac:dyDescent="0.25">
      <c r="A1080" s="64"/>
    </row>
    <row r="1081" spans="1:1" ht="15.5" x14ac:dyDescent="0.25">
      <c r="A1081" s="64"/>
    </row>
    <row r="1082" spans="1:1" ht="15.5" x14ac:dyDescent="0.25">
      <c r="A1082" s="64"/>
    </row>
    <row r="1083" spans="1:1" ht="15.5" x14ac:dyDescent="0.25">
      <c r="A1083" s="64"/>
    </row>
    <row r="1084" spans="1:1" ht="15.5" x14ac:dyDescent="0.25">
      <c r="A1084" s="64"/>
    </row>
    <row r="1085" spans="1:1" ht="15.5" x14ac:dyDescent="0.25">
      <c r="A1085" s="64"/>
    </row>
    <row r="1086" spans="1:1" ht="15.5" x14ac:dyDescent="0.25">
      <c r="A1086" s="64"/>
    </row>
    <row r="1087" spans="1:1" ht="15.5" x14ac:dyDescent="0.25">
      <c r="A1087" s="64"/>
    </row>
    <row r="1088" spans="1:1" ht="15.5" x14ac:dyDescent="0.25">
      <c r="A1088" s="64"/>
    </row>
    <row r="1089" spans="1:1" ht="15.5" x14ac:dyDescent="0.25">
      <c r="A1089" s="64"/>
    </row>
    <row r="1090" spans="1:1" ht="15.5" x14ac:dyDescent="0.25">
      <c r="A1090" s="64"/>
    </row>
    <row r="1091" spans="1:1" ht="15.5" x14ac:dyDescent="0.25">
      <c r="A1091" s="64"/>
    </row>
    <row r="1092" spans="1:1" ht="15.5" x14ac:dyDescent="0.25">
      <c r="A1092" s="64"/>
    </row>
    <row r="1093" spans="1:1" ht="15.5" x14ac:dyDescent="0.25">
      <c r="A1093" s="64"/>
    </row>
    <row r="1094" spans="1:1" ht="15.5" x14ac:dyDescent="0.25">
      <c r="A1094" s="64"/>
    </row>
    <row r="1095" spans="1:1" ht="15.5" x14ac:dyDescent="0.25">
      <c r="A1095" s="64"/>
    </row>
    <row r="1096" spans="1:1" ht="15.5" x14ac:dyDescent="0.25">
      <c r="A1096" s="64"/>
    </row>
    <row r="1097" spans="1:1" ht="15.5" x14ac:dyDescent="0.25">
      <c r="A1097" s="64"/>
    </row>
    <row r="1098" spans="1:1" ht="15.5" x14ac:dyDescent="0.25">
      <c r="A1098" s="64"/>
    </row>
    <row r="1099" spans="1:1" ht="15.5" x14ac:dyDescent="0.25">
      <c r="A1099" s="64"/>
    </row>
    <row r="1100" spans="1:1" ht="15.5" x14ac:dyDescent="0.25">
      <c r="A1100" s="64"/>
    </row>
    <row r="1101" spans="1:1" ht="15.5" x14ac:dyDescent="0.25">
      <c r="A1101" s="64"/>
    </row>
    <row r="1102" spans="1:1" ht="15.5" x14ac:dyDescent="0.25">
      <c r="A1102" s="64"/>
    </row>
    <row r="1103" spans="1:1" ht="15.5" x14ac:dyDescent="0.25">
      <c r="A1103" s="64"/>
    </row>
    <row r="1104" spans="1:1" ht="15.5" x14ac:dyDescent="0.25">
      <c r="A1104" s="64"/>
    </row>
    <row r="1105" spans="1:1" ht="15.5" x14ac:dyDescent="0.25">
      <c r="A1105" s="64"/>
    </row>
    <row r="1106" spans="1:1" ht="15.5" x14ac:dyDescent="0.25">
      <c r="A1106" s="64"/>
    </row>
    <row r="1107" spans="1:1" ht="15.5" x14ac:dyDescent="0.25">
      <c r="A1107" s="64"/>
    </row>
    <row r="1108" spans="1:1" ht="15.5" x14ac:dyDescent="0.25">
      <c r="A1108" s="64"/>
    </row>
    <row r="1109" spans="1:1" ht="15.5" x14ac:dyDescent="0.25">
      <c r="A1109" s="64"/>
    </row>
    <row r="1110" spans="1:1" ht="15.5" x14ac:dyDescent="0.25">
      <c r="A1110" s="64"/>
    </row>
    <row r="1111" spans="1:1" ht="15.5" x14ac:dyDescent="0.25">
      <c r="A1111" s="64"/>
    </row>
    <row r="1112" spans="1:1" ht="15.5" x14ac:dyDescent="0.25">
      <c r="A1112" s="64"/>
    </row>
    <row r="1113" spans="1:1" ht="15.5" x14ac:dyDescent="0.25">
      <c r="A1113" s="64"/>
    </row>
    <row r="1114" spans="1:1" ht="15.5" x14ac:dyDescent="0.25">
      <c r="A1114" s="64"/>
    </row>
    <row r="1115" spans="1:1" ht="15.5" x14ac:dyDescent="0.25">
      <c r="A1115" s="64"/>
    </row>
    <row r="1116" spans="1:1" ht="15.5" x14ac:dyDescent="0.25">
      <c r="A1116" s="64"/>
    </row>
    <row r="1117" spans="1:1" ht="15.5" x14ac:dyDescent="0.25">
      <c r="A1117" s="64"/>
    </row>
    <row r="1118" spans="1:1" ht="15.5" x14ac:dyDescent="0.25">
      <c r="A1118" s="64"/>
    </row>
  </sheetData>
  <mergeCells count="9">
    <mergeCell ref="F22:H22"/>
    <mergeCell ref="F24:G24"/>
    <mergeCell ref="A1:F2"/>
    <mergeCell ref="I1:J1"/>
    <mergeCell ref="A3:H3"/>
    <mergeCell ref="B19:C19"/>
    <mergeCell ref="B21:C21"/>
    <mergeCell ref="A22:E22"/>
    <mergeCell ref="I22:J22"/>
  </mergeCells>
  <pageMargins left="0.51181102362204722" right="0.51181102362204722" top="0.78740157480314965" bottom="0.78740157480314965" header="0" footer="0"/>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999"/>
  <sheetViews>
    <sheetView workbookViewId="0">
      <selection sqref="A1:F2"/>
    </sheetView>
  </sheetViews>
  <sheetFormatPr defaultColWidth="12.54296875" defaultRowHeight="15" customHeight="1" x14ac:dyDescent="0.25"/>
  <cols>
    <col min="1" max="1" width="8.54296875" customWidth="1"/>
    <col min="2" max="2" width="75.7265625" customWidth="1"/>
    <col min="3" max="3" width="10.7265625" customWidth="1"/>
    <col min="4" max="4" width="8.54296875" customWidth="1"/>
    <col min="5" max="5" width="9.7265625" customWidth="1"/>
    <col min="6" max="6" width="8.54296875" customWidth="1"/>
    <col min="7" max="7" width="8.26953125" customWidth="1"/>
    <col min="8" max="8" width="8.7265625" customWidth="1"/>
    <col min="9" max="9" width="14.7265625" customWidth="1"/>
    <col min="10" max="10" width="15.26953125" customWidth="1"/>
    <col min="11" max="26" width="8.54296875" customWidth="1"/>
  </cols>
  <sheetData>
    <row r="1" spans="1:11" ht="36.75" customHeight="1" x14ac:dyDescent="0.25">
      <c r="A1" s="91" t="s">
        <v>74</v>
      </c>
      <c r="B1" s="92"/>
      <c r="C1" s="92"/>
      <c r="D1" s="92"/>
      <c r="E1" s="92"/>
      <c r="F1" s="93"/>
      <c r="G1" s="1" t="s">
        <v>0</v>
      </c>
      <c r="H1" s="2">
        <v>45748</v>
      </c>
      <c r="I1" s="97" t="s">
        <v>1</v>
      </c>
      <c r="J1" s="98"/>
    </row>
    <row r="2" spans="1:11" ht="25.5" customHeight="1" thickBot="1" x14ac:dyDescent="0.3">
      <c r="A2" s="94"/>
      <c r="B2" s="95"/>
      <c r="C2" s="95"/>
      <c r="D2" s="95"/>
      <c r="E2" s="95"/>
      <c r="F2" s="96"/>
      <c r="G2" s="1" t="s">
        <v>2</v>
      </c>
      <c r="H2" s="2">
        <v>45658</v>
      </c>
      <c r="I2" s="3" t="s">
        <v>3</v>
      </c>
      <c r="J2" s="4" t="s">
        <v>4</v>
      </c>
    </row>
    <row r="3" spans="1:11" ht="40.5" customHeight="1" thickBot="1" x14ac:dyDescent="0.3">
      <c r="A3" s="99" t="s">
        <v>51</v>
      </c>
      <c r="B3" s="100"/>
      <c r="C3" s="100"/>
      <c r="D3" s="100"/>
      <c r="E3" s="100"/>
      <c r="F3" s="100"/>
      <c r="G3" s="100"/>
      <c r="H3" s="101"/>
      <c r="I3" s="5">
        <v>0.36840000000000001</v>
      </c>
      <c r="J3" s="6">
        <v>0</v>
      </c>
    </row>
    <row r="4" spans="1:11" ht="33" customHeight="1" x14ac:dyDescent="0.25">
      <c r="A4" s="7" t="s">
        <v>6</v>
      </c>
      <c r="B4" s="8" t="s">
        <v>7</v>
      </c>
      <c r="C4" s="9" t="s">
        <v>8</v>
      </c>
      <c r="D4" s="9" t="s">
        <v>9</v>
      </c>
      <c r="E4" s="10" t="s">
        <v>10</v>
      </c>
      <c r="F4" s="9" t="s">
        <v>3</v>
      </c>
      <c r="G4" s="11" t="s">
        <v>11</v>
      </c>
      <c r="H4" s="10" t="s">
        <v>12</v>
      </c>
      <c r="I4" s="12" t="s">
        <v>13</v>
      </c>
      <c r="J4" s="13" t="s">
        <v>14</v>
      </c>
    </row>
    <row r="5" spans="1:11" ht="32.25" customHeight="1" x14ac:dyDescent="0.3">
      <c r="A5" s="14">
        <v>1</v>
      </c>
      <c r="B5" s="15" t="s">
        <v>15</v>
      </c>
      <c r="C5" s="16"/>
      <c r="D5" s="16"/>
      <c r="E5" s="15"/>
      <c r="F5" s="8"/>
      <c r="G5" s="15"/>
      <c r="H5" s="15"/>
      <c r="I5" s="17">
        <f>1+I3</f>
        <v>1.3684000000000001</v>
      </c>
      <c r="J5" s="18">
        <f>I5-(J3*(I5-1))</f>
        <v>1.3684000000000001</v>
      </c>
    </row>
    <row r="6" spans="1:11" ht="24.75" customHeight="1" x14ac:dyDescent="0.25">
      <c r="A6" s="20" t="s">
        <v>16</v>
      </c>
      <c r="B6" s="21" t="s">
        <v>17</v>
      </c>
      <c r="C6" s="22">
        <v>100534</v>
      </c>
      <c r="D6" s="22" t="s">
        <v>18</v>
      </c>
      <c r="E6" s="23">
        <v>6134.99</v>
      </c>
      <c r="F6" s="24">
        <f t="shared" ref="F6:F10" si="0">$I$5</f>
        <v>1.3684000000000001</v>
      </c>
      <c r="G6" s="24">
        <f t="shared" ref="G6:G10" si="1">$J$5</f>
        <v>1.3684000000000001</v>
      </c>
      <c r="H6" s="22">
        <v>60</v>
      </c>
      <c r="I6" s="23">
        <f t="shared" ref="I6:I10" si="2">ROUND(E6*F6*H6,2)</f>
        <v>503707.22</v>
      </c>
      <c r="J6" s="25">
        <f t="shared" ref="J6:J10" si="3">ROUND(E6*G6*H6,2)</f>
        <v>503707.22</v>
      </c>
    </row>
    <row r="7" spans="1:11" ht="24.75" customHeight="1" x14ac:dyDescent="0.25">
      <c r="A7" s="26" t="s">
        <v>19</v>
      </c>
      <c r="B7" s="21" t="s">
        <v>20</v>
      </c>
      <c r="C7" s="27">
        <v>101399</v>
      </c>
      <c r="D7" s="27" t="s">
        <v>18</v>
      </c>
      <c r="E7" s="28">
        <v>6304.32</v>
      </c>
      <c r="F7" s="29">
        <f t="shared" si="0"/>
        <v>1.3684000000000001</v>
      </c>
      <c r="G7" s="29">
        <f t="shared" si="1"/>
        <v>1.3684000000000001</v>
      </c>
      <c r="H7" s="27">
        <v>60</v>
      </c>
      <c r="I7" s="28">
        <f t="shared" si="2"/>
        <v>517609.89</v>
      </c>
      <c r="J7" s="30">
        <f t="shared" si="3"/>
        <v>517609.89</v>
      </c>
    </row>
    <row r="8" spans="1:11" ht="24.75" customHeight="1" x14ac:dyDescent="0.25">
      <c r="A8" s="26" t="s">
        <v>22</v>
      </c>
      <c r="B8" s="31" t="s">
        <v>23</v>
      </c>
      <c r="C8" s="27">
        <v>101402</v>
      </c>
      <c r="D8" s="27" t="s">
        <v>18</v>
      </c>
      <c r="E8" s="28">
        <v>4978.3599999999997</v>
      </c>
      <c r="F8" s="29">
        <f t="shared" si="0"/>
        <v>1.3684000000000001</v>
      </c>
      <c r="G8" s="29">
        <f t="shared" si="1"/>
        <v>1.3684000000000001</v>
      </c>
      <c r="H8" s="27">
        <v>60</v>
      </c>
      <c r="I8" s="28">
        <f t="shared" si="2"/>
        <v>408743.27</v>
      </c>
      <c r="J8" s="30">
        <f t="shared" si="3"/>
        <v>408743.27</v>
      </c>
    </row>
    <row r="9" spans="1:11" ht="24.75" customHeight="1" x14ac:dyDescent="0.25">
      <c r="A9" s="26" t="s">
        <v>24</v>
      </c>
      <c r="B9" s="31" t="s">
        <v>25</v>
      </c>
      <c r="C9" s="27">
        <v>101445</v>
      </c>
      <c r="D9" s="27" t="s">
        <v>18</v>
      </c>
      <c r="E9" s="28">
        <v>5111.13</v>
      </c>
      <c r="F9" s="29">
        <f t="shared" si="0"/>
        <v>1.3684000000000001</v>
      </c>
      <c r="G9" s="29">
        <f t="shared" si="1"/>
        <v>1.3684000000000001</v>
      </c>
      <c r="H9" s="27">
        <v>60</v>
      </c>
      <c r="I9" s="28">
        <f t="shared" si="2"/>
        <v>419644.22</v>
      </c>
      <c r="J9" s="30">
        <f t="shared" si="3"/>
        <v>419644.22</v>
      </c>
    </row>
    <row r="10" spans="1:11" ht="24.75" customHeight="1" x14ac:dyDescent="0.25">
      <c r="A10" s="26" t="s">
        <v>26</v>
      </c>
      <c r="B10" s="31" t="s">
        <v>27</v>
      </c>
      <c r="C10" s="27">
        <v>101446</v>
      </c>
      <c r="D10" s="27" t="s">
        <v>18</v>
      </c>
      <c r="E10" s="28">
        <v>5433.43</v>
      </c>
      <c r="F10" s="29">
        <f t="shared" si="0"/>
        <v>1.3684000000000001</v>
      </c>
      <c r="G10" s="29">
        <f t="shared" si="1"/>
        <v>1.3684000000000001</v>
      </c>
      <c r="H10" s="27">
        <v>60</v>
      </c>
      <c r="I10" s="28">
        <f t="shared" si="2"/>
        <v>446106.34</v>
      </c>
      <c r="J10" s="30">
        <f t="shared" si="3"/>
        <v>446106.34</v>
      </c>
    </row>
    <row r="11" spans="1:11" ht="24.75" customHeight="1" x14ac:dyDescent="0.25">
      <c r="A11" s="32"/>
      <c r="B11" s="33" t="s">
        <v>28</v>
      </c>
      <c r="C11" s="34"/>
      <c r="D11" s="84" t="s">
        <v>18</v>
      </c>
      <c r="E11" s="82">
        <f>SUM(E6:E10)*J5</f>
        <v>38263.515531999998</v>
      </c>
      <c r="F11" s="35"/>
      <c r="G11" s="35"/>
      <c r="H11" s="36"/>
      <c r="I11" s="37">
        <f t="shared" ref="I11:J11" si="4">SUM(I6:I10)</f>
        <v>2295810.94</v>
      </c>
      <c r="J11" s="38">
        <f t="shared" si="4"/>
        <v>2295810.94</v>
      </c>
    </row>
    <row r="12" spans="1:11" ht="24.75" customHeight="1" x14ac:dyDescent="0.25">
      <c r="A12" s="14">
        <v>2</v>
      </c>
      <c r="B12" s="39" t="s">
        <v>29</v>
      </c>
      <c r="C12" s="15"/>
      <c r="D12" s="15"/>
      <c r="E12" s="15"/>
      <c r="F12" s="15"/>
      <c r="G12" s="15"/>
      <c r="H12" s="15"/>
      <c r="I12" s="15"/>
      <c r="J12" s="40"/>
    </row>
    <row r="13" spans="1:11" ht="24.75" customHeight="1" x14ac:dyDescent="0.25">
      <c r="A13" s="14"/>
      <c r="B13" s="39" t="s">
        <v>52</v>
      </c>
      <c r="C13" s="15">
        <v>9</v>
      </c>
      <c r="D13" s="15">
        <v>8772.11</v>
      </c>
      <c r="E13" s="15"/>
      <c r="F13" s="15"/>
      <c r="G13" s="15"/>
      <c r="H13" s="15"/>
      <c r="I13" s="15"/>
      <c r="J13" s="40"/>
    </row>
    <row r="14" spans="1:11" ht="24.75" customHeight="1" x14ac:dyDescent="0.25">
      <c r="A14" s="20" t="s">
        <v>31</v>
      </c>
      <c r="B14" s="80" t="s">
        <v>32</v>
      </c>
      <c r="C14" s="22" t="s">
        <v>33</v>
      </c>
      <c r="D14" s="22" t="s">
        <v>34</v>
      </c>
      <c r="E14" s="23">
        <v>1.25</v>
      </c>
      <c r="F14" s="24">
        <f t="shared" ref="F14:F17" si="5">$I$5</f>
        <v>1.3684000000000001</v>
      </c>
      <c r="G14" s="24">
        <f t="shared" ref="G14:G17" si="6">$J$5</f>
        <v>1.3684000000000001</v>
      </c>
      <c r="H14" s="42">
        <v>75840</v>
      </c>
      <c r="I14" s="28">
        <f t="shared" ref="I14:I17" si="7">ROUND(E14*F14*H14,2)</f>
        <v>129724.32</v>
      </c>
      <c r="J14" s="25">
        <f t="shared" ref="J14:J17" si="8">ROUND(E14*G14*H14,2)</f>
        <v>129724.32</v>
      </c>
      <c r="K14" s="43"/>
    </row>
    <row r="15" spans="1:11" ht="24.75" customHeight="1" x14ac:dyDescent="0.25">
      <c r="A15" s="26" t="s">
        <v>35</v>
      </c>
      <c r="B15" s="81" t="s">
        <v>36</v>
      </c>
      <c r="C15" s="27" t="s">
        <v>37</v>
      </c>
      <c r="D15" s="27" t="s">
        <v>38</v>
      </c>
      <c r="E15" s="28">
        <v>258</v>
      </c>
      <c r="F15" s="29">
        <f t="shared" si="5"/>
        <v>1.3684000000000001</v>
      </c>
      <c r="G15" s="29">
        <f t="shared" si="6"/>
        <v>1.3684000000000001</v>
      </c>
      <c r="H15" s="45">
        <v>3520</v>
      </c>
      <c r="I15" s="28">
        <f t="shared" si="7"/>
        <v>1242726.1399999999</v>
      </c>
      <c r="J15" s="30">
        <f t="shared" si="8"/>
        <v>1242726.1399999999</v>
      </c>
    </row>
    <row r="16" spans="1:11" ht="24.75" customHeight="1" x14ac:dyDescent="0.25">
      <c r="A16" s="26" t="s">
        <v>39</v>
      </c>
      <c r="B16" s="46" t="s">
        <v>40</v>
      </c>
      <c r="C16" s="27">
        <v>93563</v>
      </c>
      <c r="D16" s="27" t="s">
        <v>18</v>
      </c>
      <c r="E16" s="28">
        <v>2136.2800000000002</v>
      </c>
      <c r="F16" s="29">
        <f t="shared" si="5"/>
        <v>1.3684000000000001</v>
      </c>
      <c r="G16" s="29">
        <f t="shared" si="6"/>
        <v>1.3684000000000001</v>
      </c>
      <c r="H16" s="47">
        <v>60</v>
      </c>
      <c r="I16" s="28">
        <f t="shared" si="7"/>
        <v>175397.13</v>
      </c>
      <c r="J16" s="30">
        <f t="shared" si="8"/>
        <v>175397.13</v>
      </c>
    </row>
    <row r="17" spans="1:10" ht="24.75" customHeight="1" x14ac:dyDescent="0.25">
      <c r="A17" s="26" t="s">
        <v>41</v>
      </c>
      <c r="B17" s="31" t="s">
        <v>42</v>
      </c>
      <c r="C17" s="27">
        <v>90777</v>
      </c>
      <c r="D17" s="27" t="s">
        <v>18</v>
      </c>
      <c r="E17" s="28">
        <v>5646.72</v>
      </c>
      <c r="F17" s="29">
        <f t="shared" si="5"/>
        <v>1.3684000000000001</v>
      </c>
      <c r="G17" s="29">
        <f t="shared" si="6"/>
        <v>1.3684000000000001</v>
      </c>
      <c r="H17" s="47">
        <v>60</v>
      </c>
      <c r="I17" s="28">
        <f t="shared" si="7"/>
        <v>463618.3</v>
      </c>
      <c r="J17" s="30">
        <f t="shared" si="8"/>
        <v>463618.3</v>
      </c>
    </row>
    <row r="18" spans="1:10" ht="24.75" customHeight="1" x14ac:dyDescent="0.25">
      <c r="A18" s="32"/>
      <c r="B18" s="48"/>
      <c r="C18" s="34"/>
      <c r="D18" s="85" t="s">
        <v>18</v>
      </c>
      <c r="E18" s="82">
        <f>SUM(E16:E17)*J5</f>
        <v>10650.2572</v>
      </c>
      <c r="F18" s="35"/>
      <c r="G18" s="35"/>
      <c r="H18" s="49"/>
      <c r="I18" s="37">
        <f t="shared" ref="I18:J18" si="9">SUM(I14:I17)</f>
        <v>2011465.89</v>
      </c>
      <c r="J18" s="38">
        <f t="shared" si="9"/>
        <v>2011465.89</v>
      </c>
    </row>
    <row r="19" spans="1:10" ht="30" customHeight="1" x14ac:dyDescent="0.25">
      <c r="A19" s="14">
        <v>3</v>
      </c>
      <c r="B19" s="102" t="s">
        <v>43</v>
      </c>
      <c r="C19" s="103"/>
      <c r="D19" s="15"/>
      <c r="E19" s="15"/>
      <c r="F19" s="15"/>
      <c r="G19" s="15"/>
      <c r="H19" s="15"/>
      <c r="I19" s="50"/>
      <c r="J19" s="51"/>
    </row>
    <row r="20" spans="1:10" ht="105" customHeight="1" x14ac:dyDescent="0.25">
      <c r="A20" s="52" t="s">
        <v>44</v>
      </c>
      <c r="B20" s="80" t="s">
        <v>73</v>
      </c>
      <c r="C20" s="53" t="s">
        <v>45</v>
      </c>
      <c r="D20" s="22" t="s">
        <v>18</v>
      </c>
      <c r="E20" s="23">
        <f>0.8*SUM(E6:E10)</f>
        <v>22369.784</v>
      </c>
      <c r="F20" s="54">
        <f>$I$5</f>
        <v>1.3684000000000001</v>
      </c>
      <c r="G20" s="24">
        <f>$J$5</f>
        <v>1.3684000000000001</v>
      </c>
      <c r="H20" s="55">
        <v>60</v>
      </c>
      <c r="I20" s="56">
        <f>ROUND(E20*F20*H20,2)</f>
        <v>1836648.75</v>
      </c>
      <c r="J20" s="57">
        <f>ROUND(E20*G20*H20,2)</f>
        <v>1836648.75</v>
      </c>
    </row>
    <row r="21" spans="1:10" ht="24.75" customHeight="1" x14ac:dyDescent="0.25">
      <c r="A21" s="58"/>
      <c r="B21" s="104" t="s">
        <v>46</v>
      </c>
      <c r="C21" s="105"/>
      <c r="D21" s="49"/>
      <c r="E21" s="66">
        <f>I21/60</f>
        <v>102398.75966666666</v>
      </c>
      <c r="F21" s="59"/>
      <c r="G21" s="60"/>
      <c r="H21" s="61" t="s">
        <v>47</v>
      </c>
      <c r="I21" s="62">
        <f t="shared" ref="I21:J21" si="10">SUM(I11,I18,I20)</f>
        <v>6143925.5800000001</v>
      </c>
      <c r="J21" s="63">
        <f t="shared" si="10"/>
        <v>6143925.5800000001</v>
      </c>
    </row>
    <row r="22" spans="1:10" ht="75" customHeight="1" x14ac:dyDescent="0.3">
      <c r="A22" s="106" t="s">
        <v>75</v>
      </c>
      <c r="B22" s="107"/>
      <c r="C22" s="107"/>
      <c r="D22" s="107"/>
      <c r="E22" s="108"/>
      <c r="F22" s="86" t="s">
        <v>48</v>
      </c>
      <c r="G22" s="87"/>
      <c r="H22" s="88"/>
      <c r="I22" s="109">
        <f>1-(J21/I21)</f>
        <v>0</v>
      </c>
      <c r="J22" s="110"/>
    </row>
    <row r="23" spans="1:10" ht="12.75" customHeight="1" x14ac:dyDescent="0.25"/>
    <row r="24" spans="1:10" ht="12.75" customHeight="1" x14ac:dyDescent="0.3">
      <c r="B24" s="65" t="s">
        <v>49</v>
      </c>
      <c r="C24" s="65" t="s">
        <v>50</v>
      </c>
      <c r="F24" s="89">
        <f>J21/(D13*5)</f>
        <v>140.07862600902178</v>
      </c>
      <c r="G24" s="90"/>
    </row>
    <row r="25" spans="1:10" ht="12.75" customHeight="1" x14ac:dyDescent="0.25"/>
    <row r="26" spans="1:10" ht="12.75" customHeight="1" x14ac:dyDescent="0.25"/>
    <row r="27" spans="1:10" ht="12.75" customHeight="1" x14ac:dyDescent="0.25"/>
    <row r="28" spans="1:10" ht="12.75" customHeight="1" x14ac:dyDescent="0.25"/>
    <row r="29" spans="1:10" ht="12.75" customHeight="1" x14ac:dyDescent="0.25"/>
    <row r="30" spans="1:10" ht="12.75" customHeight="1" x14ac:dyDescent="0.25"/>
    <row r="31" spans="1:10" ht="12.75" customHeight="1" x14ac:dyDescent="0.25"/>
    <row r="32" spans="1:10"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sheetData>
  <mergeCells count="9">
    <mergeCell ref="F22:H22"/>
    <mergeCell ref="F24:G24"/>
    <mergeCell ref="A1:F2"/>
    <mergeCell ref="I1:J1"/>
    <mergeCell ref="A3:H3"/>
    <mergeCell ref="B19:C19"/>
    <mergeCell ref="B21:C21"/>
    <mergeCell ref="A22:E22"/>
    <mergeCell ref="I22:J22"/>
  </mergeCells>
  <pageMargins left="0.511811024" right="0.511811024" top="0.78740157499999996" bottom="0.78740157499999996" header="0" footer="0"/>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999"/>
  <sheetViews>
    <sheetView workbookViewId="0">
      <selection sqref="A1:F2"/>
    </sheetView>
  </sheetViews>
  <sheetFormatPr defaultColWidth="12.54296875" defaultRowHeight="15" customHeight="1" x14ac:dyDescent="0.25"/>
  <cols>
    <col min="1" max="1" width="8.54296875" customWidth="1"/>
    <col min="2" max="2" width="75.7265625" customWidth="1"/>
    <col min="3" max="3" width="9.7265625" customWidth="1"/>
    <col min="4" max="4" width="8.54296875" customWidth="1"/>
    <col min="5" max="5" width="9.7265625" customWidth="1"/>
    <col min="6" max="8" width="8.54296875" customWidth="1"/>
    <col min="9" max="9" width="14.7265625" customWidth="1"/>
    <col min="10" max="10" width="14.453125" customWidth="1"/>
    <col min="11" max="26" width="8.54296875" customWidth="1"/>
  </cols>
  <sheetData>
    <row r="1" spans="1:11" ht="38.25" customHeight="1" x14ac:dyDescent="0.25">
      <c r="A1" s="91" t="s">
        <v>74</v>
      </c>
      <c r="B1" s="92"/>
      <c r="C1" s="92"/>
      <c r="D1" s="92"/>
      <c r="E1" s="92"/>
      <c r="F1" s="93"/>
      <c r="G1" s="1" t="s">
        <v>0</v>
      </c>
      <c r="H1" s="2">
        <v>45748</v>
      </c>
      <c r="I1" s="97" t="s">
        <v>1</v>
      </c>
      <c r="J1" s="98"/>
    </row>
    <row r="2" spans="1:11" ht="24" customHeight="1" thickBot="1" x14ac:dyDescent="0.3">
      <c r="A2" s="94"/>
      <c r="B2" s="95"/>
      <c r="C2" s="95"/>
      <c r="D2" s="95"/>
      <c r="E2" s="95"/>
      <c r="F2" s="96"/>
      <c r="G2" s="1" t="s">
        <v>2</v>
      </c>
      <c r="H2" s="2">
        <v>45658</v>
      </c>
      <c r="I2" s="3" t="s">
        <v>3</v>
      </c>
      <c r="J2" s="4" t="s">
        <v>4</v>
      </c>
    </row>
    <row r="3" spans="1:11" ht="34.5" customHeight="1" thickBot="1" x14ac:dyDescent="0.3">
      <c r="A3" s="99" t="s">
        <v>53</v>
      </c>
      <c r="B3" s="100"/>
      <c r="C3" s="100"/>
      <c r="D3" s="100"/>
      <c r="E3" s="100"/>
      <c r="F3" s="100"/>
      <c r="G3" s="100"/>
      <c r="H3" s="101"/>
      <c r="I3" s="5">
        <v>0.36840000000000001</v>
      </c>
      <c r="J3" s="6">
        <v>0</v>
      </c>
    </row>
    <row r="4" spans="1:11" ht="31.5" customHeight="1" x14ac:dyDescent="0.25">
      <c r="A4" s="7" t="s">
        <v>6</v>
      </c>
      <c r="B4" s="8" t="s">
        <v>7</v>
      </c>
      <c r="C4" s="9" t="s">
        <v>8</v>
      </c>
      <c r="D4" s="9" t="s">
        <v>9</v>
      </c>
      <c r="E4" s="10" t="s">
        <v>10</v>
      </c>
      <c r="F4" s="9" t="s">
        <v>3</v>
      </c>
      <c r="G4" s="11" t="s">
        <v>11</v>
      </c>
      <c r="H4" s="10" t="s">
        <v>12</v>
      </c>
      <c r="I4" s="12" t="s">
        <v>13</v>
      </c>
      <c r="J4" s="13" t="s">
        <v>14</v>
      </c>
    </row>
    <row r="5" spans="1:11" ht="25.5" customHeight="1" x14ac:dyDescent="0.3">
      <c r="A5" s="14">
        <v>1</v>
      </c>
      <c r="B5" s="15" t="s">
        <v>15</v>
      </c>
      <c r="C5" s="16"/>
      <c r="D5" s="16"/>
      <c r="E5" s="15"/>
      <c r="F5" s="8"/>
      <c r="G5" s="15"/>
      <c r="H5" s="15"/>
      <c r="I5" s="17">
        <f>1+I3</f>
        <v>1.3684000000000001</v>
      </c>
      <c r="J5" s="18">
        <f>I5-(J3*(I5-1))</f>
        <v>1.3684000000000001</v>
      </c>
    </row>
    <row r="6" spans="1:11" ht="24.75" customHeight="1" x14ac:dyDescent="0.25">
      <c r="A6" s="20" t="s">
        <v>16</v>
      </c>
      <c r="B6" s="21" t="s">
        <v>17</v>
      </c>
      <c r="C6" s="22">
        <v>100534</v>
      </c>
      <c r="D6" s="22" t="s">
        <v>18</v>
      </c>
      <c r="E6" s="23">
        <v>6134.99</v>
      </c>
      <c r="F6" s="24">
        <f t="shared" ref="F6:F10" si="0">$I$5</f>
        <v>1.3684000000000001</v>
      </c>
      <c r="G6" s="24">
        <f t="shared" ref="G6:G10" si="1">$J$5</f>
        <v>1.3684000000000001</v>
      </c>
      <c r="H6" s="22">
        <v>60</v>
      </c>
      <c r="I6" s="23">
        <f t="shared" ref="I6:I10" si="2">ROUND(E6*F6*H6,2)</f>
        <v>503707.22</v>
      </c>
      <c r="J6" s="25">
        <f t="shared" ref="J6:J10" si="3">ROUND(E6*G6*H6,2)</f>
        <v>503707.22</v>
      </c>
    </row>
    <row r="7" spans="1:11" ht="24.75" customHeight="1" x14ac:dyDescent="0.25">
      <c r="A7" s="26" t="s">
        <v>19</v>
      </c>
      <c r="B7" s="21" t="s">
        <v>20</v>
      </c>
      <c r="C7" s="27">
        <v>101399</v>
      </c>
      <c r="D7" s="27" t="s">
        <v>18</v>
      </c>
      <c r="E7" s="28">
        <v>6304.32</v>
      </c>
      <c r="F7" s="29">
        <f t="shared" si="0"/>
        <v>1.3684000000000001</v>
      </c>
      <c r="G7" s="29">
        <f t="shared" si="1"/>
        <v>1.3684000000000001</v>
      </c>
      <c r="H7" s="27">
        <v>60</v>
      </c>
      <c r="I7" s="28">
        <f t="shared" si="2"/>
        <v>517609.89</v>
      </c>
      <c r="J7" s="30">
        <f t="shared" si="3"/>
        <v>517609.89</v>
      </c>
    </row>
    <row r="8" spans="1:11" ht="24.75" customHeight="1" x14ac:dyDescent="0.25">
      <c r="A8" s="26" t="s">
        <v>22</v>
      </c>
      <c r="B8" s="31" t="s">
        <v>23</v>
      </c>
      <c r="C8" s="27">
        <v>101402</v>
      </c>
      <c r="D8" s="27" t="s">
        <v>18</v>
      </c>
      <c r="E8" s="28">
        <v>4978.3599999999997</v>
      </c>
      <c r="F8" s="29">
        <f t="shared" si="0"/>
        <v>1.3684000000000001</v>
      </c>
      <c r="G8" s="29">
        <f t="shared" si="1"/>
        <v>1.3684000000000001</v>
      </c>
      <c r="H8" s="27">
        <v>60</v>
      </c>
      <c r="I8" s="28">
        <f t="shared" si="2"/>
        <v>408743.27</v>
      </c>
      <c r="J8" s="30">
        <f t="shared" si="3"/>
        <v>408743.27</v>
      </c>
    </row>
    <row r="9" spans="1:11" ht="24.75" customHeight="1" x14ac:dyDescent="0.25">
      <c r="A9" s="26" t="s">
        <v>24</v>
      </c>
      <c r="B9" s="31" t="s">
        <v>25</v>
      </c>
      <c r="C9" s="27">
        <v>101445</v>
      </c>
      <c r="D9" s="27" t="s">
        <v>18</v>
      </c>
      <c r="E9" s="28">
        <v>5111.13</v>
      </c>
      <c r="F9" s="29">
        <f t="shared" si="0"/>
        <v>1.3684000000000001</v>
      </c>
      <c r="G9" s="29">
        <f t="shared" si="1"/>
        <v>1.3684000000000001</v>
      </c>
      <c r="H9" s="27">
        <v>60</v>
      </c>
      <c r="I9" s="28">
        <f t="shared" si="2"/>
        <v>419644.22</v>
      </c>
      <c r="J9" s="30">
        <f t="shared" si="3"/>
        <v>419644.22</v>
      </c>
    </row>
    <row r="10" spans="1:11" ht="24.75" customHeight="1" x14ac:dyDescent="0.25">
      <c r="A10" s="26" t="s">
        <v>26</v>
      </c>
      <c r="B10" s="31" t="s">
        <v>27</v>
      </c>
      <c r="C10" s="27">
        <v>101446</v>
      </c>
      <c r="D10" s="27" t="s">
        <v>18</v>
      </c>
      <c r="E10" s="28">
        <v>5433.43</v>
      </c>
      <c r="F10" s="29">
        <f t="shared" si="0"/>
        <v>1.3684000000000001</v>
      </c>
      <c r="G10" s="29">
        <f t="shared" si="1"/>
        <v>1.3684000000000001</v>
      </c>
      <c r="H10" s="27">
        <v>60</v>
      </c>
      <c r="I10" s="28">
        <f t="shared" si="2"/>
        <v>446106.34</v>
      </c>
      <c r="J10" s="30">
        <f t="shared" si="3"/>
        <v>446106.34</v>
      </c>
    </row>
    <row r="11" spans="1:11" ht="24.75" customHeight="1" x14ac:dyDescent="0.25">
      <c r="A11" s="32"/>
      <c r="B11" s="33" t="s">
        <v>28</v>
      </c>
      <c r="C11" s="34"/>
      <c r="D11" s="84" t="s">
        <v>18</v>
      </c>
      <c r="E11" s="82">
        <f>SUM(E6:E10)*J5</f>
        <v>38263.515531999998</v>
      </c>
      <c r="F11" s="35"/>
      <c r="G11" s="35"/>
      <c r="H11" s="36"/>
      <c r="I11" s="37">
        <f t="shared" ref="I11:J11" si="4">SUM(I6:I10)</f>
        <v>2295810.94</v>
      </c>
      <c r="J11" s="38">
        <f t="shared" si="4"/>
        <v>2295810.94</v>
      </c>
    </row>
    <row r="12" spans="1:11" ht="24.75" customHeight="1" x14ac:dyDescent="0.25">
      <c r="A12" s="14">
        <v>2</v>
      </c>
      <c r="B12" s="39" t="s">
        <v>29</v>
      </c>
      <c r="C12" s="15"/>
      <c r="D12" s="15"/>
      <c r="E12" s="15"/>
      <c r="F12" s="15"/>
      <c r="G12" s="15"/>
      <c r="H12" s="15"/>
      <c r="I12" s="15"/>
      <c r="J12" s="40"/>
    </row>
    <row r="13" spans="1:11" ht="24.75" customHeight="1" x14ac:dyDescent="0.25">
      <c r="A13" s="14"/>
      <c r="B13" s="39" t="s">
        <v>30</v>
      </c>
      <c r="C13" s="15">
        <v>13</v>
      </c>
      <c r="D13" s="67">
        <v>16571.43</v>
      </c>
      <c r="E13" s="15"/>
      <c r="F13" s="15"/>
      <c r="G13" s="15"/>
      <c r="H13" s="15"/>
      <c r="I13" s="15"/>
      <c r="J13" s="40"/>
    </row>
    <row r="14" spans="1:11" ht="24.75" customHeight="1" x14ac:dyDescent="0.25">
      <c r="A14" s="20" t="s">
        <v>31</v>
      </c>
      <c r="B14" s="80" t="s">
        <v>32</v>
      </c>
      <c r="C14" s="22" t="s">
        <v>33</v>
      </c>
      <c r="D14" s="22" t="s">
        <v>34</v>
      </c>
      <c r="E14" s="23">
        <v>1.25</v>
      </c>
      <c r="F14" s="24">
        <f t="shared" ref="F14:F17" si="5">$I$5</f>
        <v>1.3684000000000001</v>
      </c>
      <c r="G14" s="24">
        <f t="shared" ref="G14:G17" si="6">$J$5</f>
        <v>1.3684000000000001</v>
      </c>
      <c r="H14" s="42">
        <v>102480</v>
      </c>
      <c r="I14" s="28">
        <f t="shared" ref="I14:I17" si="7">ROUND(E14*F14*H14,2)</f>
        <v>175292.04</v>
      </c>
      <c r="J14" s="25">
        <f t="shared" ref="J14:J17" si="8">ROUND(E14*G14*H14,2)</f>
        <v>175292.04</v>
      </c>
      <c r="K14" s="43"/>
    </row>
    <row r="15" spans="1:11" ht="24.75" customHeight="1" x14ac:dyDescent="0.25">
      <c r="A15" s="26" t="s">
        <v>35</v>
      </c>
      <c r="B15" s="81" t="s">
        <v>36</v>
      </c>
      <c r="C15" s="27" t="s">
        <v>37</v>
      </c>
      <c r="D15" s="27" t="s">
        <v>38</v>
      </c>
      <c r="E15" s="28">
        <v>258</v>
      </c>
      <c r="F15" s="29">
        <f t="shared" si="5"/>
        <v>1.3684000000000001</v>
      </c>
      <c r="G15" s="29">
        <f t="shared" si="6"/>
        <v>1.3684000000000001</v>
      </c>
      <c r="H15" s="45">
        <v>4960</v>
      </c>
      <c r="I15" s="28">
        <f t="shared" si="7"/>
        <v>1751114.11</v>
      </c>
      <c r="J15" s="30">
        <f t="shared" si="8"/>
        <v>1751114.11</v>
      </c>
    </row>
    <row r="16" spans="1:11" ht="24.75" customHeight="1" x14ac:dyDescent="0.25">
      <c r="A16" s="26" t="s">
        <v>39</v>
      </c>
      <c r="B16" s="46" t="s">
        <v>40</v>
      </c>
      <c r="C16" s="27">
        <v>93563</v>
      </c>
      <c r="D16" s="27" t="s">
        <v>18</v>
      </c>
      <c r="E16" s="28">
        <v>2136.2800000000002</v>
      </c>
      <c r="F16" s="29">
        <f t="shared" si="5"/>
        <v>1.3684000000000001</v>
      </c>
      <c r="G16" s="29">
        <f t="shared" si="6"/>
        <v>1.3684000000000001</v>
      </c>
      <c r="H16" s="47">
        <v>60</v>
      </c>
      <c r="I16" s="28">
        <f t="shared" si="7"/>
        <v>175397.13</v>
      </c>
      <c r="J16" s="30">
        <f t="shared" si="8"/>
        <v>175397.13</v>
      </c>
    </row>
    <row r="17" spans="1:10" ht="24.75" customHeight="1" x14ac:dyDescent="0.25">
      <c r="A17" s="26" t="s">
        <v>41</v>
      </c>
      <c r="B17" s="31" t="s">
        <v>42</v>
      </c>
      <c r="C17" s="27">
        <v>90777</v>
      </c>
      <c r="D17" s="27" t="s">
        <v>18</v>
      </c>
      <c r="E17" s="28">
        <v>5646.72</v>
      </c>
      <c r="F17" s="29">
        <f t="shared" si="5"/>
        <v>1.3684000000000001</v>
      </c>
      <c r="G17" s="29">
        <f t="shared" si="6"/>
        <v>1.3684000000000001</v>
      </c>
      <c r="H17" s="47">
        <v>60</v>
      </c>
      <c r="I17" s="28">
        <f t="shared" si="7"/>
        <v>463618.3</v>
      </c>
      <c r="J17" s="30">
        <f t="shared" si="8"/>
        <v>463618.3</v>
      </c>
    </row>
    <row r="18" spans="1:10" ht="24.75" customHeight="1" x14ac:dyDescent="0.25">
      <c r="A18" s="32"/>
      <c r="B18" s="48"/>
      <c r="C18" s="34"/>
      <c r="D18" s="85" t="s">
        <v>18</v>
      </c>
      <c r="E18" s="82">
        <f>SUM(E16:E17)*J5</f>
        <v>10650.2572</v>
      </c>
      <c r="F18" s="35"/>
      <c r="G18" s="35"/>
      <c r="H18" s="49"/>
      <c r="I18" s="37">
        <f t="shared" ref="I18:J18" si="9">SUM(I14:I17)</f>
        <v>2565421.58</v>
      </c>
      <c r="J18" s="38">
        <f t="shared" si="9"/>
        <v>2565421.58</v>
      </c>
    </row>
    <row r="19" spans="1:10" ht="26.25" customHeight="1" x14ac:dyDescent="0.25">
      <c r="A19" s="14">
        <v>3</v>
      </c>
      <c r="B19" s="102" t="s">
        <v>43</v>
      </c>
      <c r="C19" s="103"/>
      <c r="D19" s="15"/>
      <c r="E19" s="15"/>
      <c r="F19" s="15"/>
      <c r="G19" s="15"/>
      <c r="H19" s="15"/>
      <c r="I19" s="50"/>
      <c r="J19" s="51"/>
    </row>
    <row r="20" spans="1:10" ht="105" customHeight="1" x14ac:dyDescent="0.25">
      <c r="A20" s="52" t="s">
        <v>44</v>
      </c>
      <c r="B20" s="80" t="s">
        <v>73</v>
      </c>
      <c r="C20" s="53" t="s">
        <v>45</v>
      </c>
      <c r="D20" s="22" t="s">
        <v>18</v>
      </c>
      <c r="E20" s="23">
        <f>0.8*SUM(E6:E10)</f>
        <v>22369.784</v>
      </c>
      <c r="F20" s="54">
        <f>$I$5</f>
        <v>1.3684000000000001</v>
      </c>
      <c r="G20" s="24">
        <f>$J$5</f>
        <v>1.3684000000000001</v>
      </c>
      <c r="H20" s="55">
        <v>60</v>
      </c>
      <c r="I20" s="56">
        <f>ROUND(E20*F20*H20,2)</f>
        <v>1836648.75</v>
      </c>
      <c r="J20" s="57">
        <f>ROUND(E20*G20*H20,2)</f>
        <v>1836648.75</v>
      </c>
    </row>
    <row r="21" spans="1:10" ht="24.75" customHeight="1" x14ac:dyDescent="0.25">
      <c r="A21" s="58"/>
      <c r="B21" s="104" t="s">
        <v>46</v>
      </c>
      <c r="C21" s="105"/>
      <c r="D21" s="49"/>
      <c r="E21" s="66">
        <f>I21/60</f>
        <v>111631.35449999999</v>
      </c>
      <c r="F21" s="59"/>
      <c r="G21" s="60"/>
      <c r="H21" s="61" t="s">
        <v>47</v>
      </c>
      <c r="I21" s="62">
        <f t="shared" ref="I21:J21" si="10">SUM(I11,I18,I20)</f>
        <v>6697881.2699999996</v>
      </c>
      <c r="J21" s="63">
        <f t="shared" si="10"/>
        <v>6697881.2699999996</v>
      </c>
    </row>
    <row r="22" spans="1:10" ht="75" customHeight="1" x14ac:dyDescent="0.3">
      <c r="A22" s="106" t="s">
        <v>75</v>
      </c>
      <c r="B22" s="107"/>
      <c r="C22" s="107"/>
      <c r="D22" s="107"/>
      <c r="E22" s="108"/>
      <c r="F22" s="86" t="s">
        <v>48</v>
      </c>
      <c r="G22" s="87"/>
      <c r="H22" s="88"/>
      <c r="I22" s="109">
        <f>1-(J21/I21)</f>
        <v>0</v>
      </c>
      <c r="J22" s="110"/>
    </row>
    <row r="23" spans="1:10" ht="12.75" customHeight="1" x14ac:dyDescent="0.25"/>
    <row r="24" spans="1:10" ht="12.75" customHeight="1" x14ac:dyDescent="0.3">
      <c r="B24" s="65" t="s">
        <v>49</v>
      </c>
      <c r="C24" s="65" t="s">
        <v>50</v>
      </c>
      <c r="F24" s="89">
        <f>J21/(D13*5)</f>
        <v>80.836491117543872</v>
      </c>
      <c r="G24" s="90"/>
    </row>
    <row r="25" spans="1:10" ht="12.75" customHeight="1" x14ac:dyDescent="0.25"/>
    <row r="26" spans="1:10" ht="12.75" customHeight="1" x14ac:dyDescent="0.25"/>
    <row r="27" spans="1:10" ht="12.75" customHeight="1" x14ac:dyDescent="0.25"/>
    <row r="28" spans="1:10" ht="12.75" customHeight="1" x14ac:dyDescent="0.25"/>
    <row r="29" spans="1:10" ht="12.75" customHeight="1" x14ac:dyDescent="0.25"/>
    <row r="30" spans="1:10" ht="12.75" customHeight="1" x14ac:dyDescent="0.25"/>
    <row r="31" spans="1:10" ht="12.75" customHeight="1" x14ac:dyDescent="0.25"/>
    <row r="32" spans="1:10"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sheetData>
  <mergeCells count="9">
    <mergeCell ref="F22:H22"/>
    <mergeCell ref="F24:G24"/>
    <mergeCell ref="A1:F2"/>
    <mergeCell ref="I1:J1"/>
    <mergeCell ref="A3:H3"/>
    <mergeCell ref="B19:C19"/>
    <mergeCell ref="B21:C21"/>
    <mergeCell ref="A22:E22"/>
    <mergeCell ref="I22:J22"/>
  </mergeCells>
  <pageMargins left="0.511811024" right="0.511811024" top="0.78740157499999996" bottom="0.78740157499999996"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99"/>
  <sheetViews>
    <sheetView workbookViewId="0">
      <selection sqref="A1:F2"/>
    </sheetView>
  </sheetViews>
  <sheetFormatPr defaultColWidth="12.54296875" defaultRowHeight="15" customHeight="1" x14ac:dyDescent="0.25"/>
  <cols>
    <col min="1" max="1" width="8.54296875" customWidth="1"/>
    <col min="2" max="2" width="75.7265625" customWidth="1"/>
    <col min="3" max="3" width="9.7265625" customWidth="1"/>
    <col min="4" max="4" width="8.54296875" customWidth="1"/>
    <col min="5" max="5" width="9.7265625" customWidth="1"/>
    <col min="6" max="8" width="8.54296875" customWidth="1"/>
    <col min="9" max="9" width="15.81640625" customWidth="1"/>
    <col min="10" max="10" width="16.1796875" customWidth="1"/>
    <col min="11" max="26" width="8.54296875" customWidth="1"/>
  </cols>
  <sheetData>
    <row r="1" spans="1:11" ht="38.25" customHeight="1" x14ac:dyDescent="0.25">
      <c r="A1" s="91" t="s">
        <v>74</v>
      </c>
      <c r="B1" s="92"/>
      <c r="C1" s="92"/>
      <c r="D1" s="92"/>
      <c r="E1" s="92"/>
      <c r="F1" s="93"/>
      <c r="G1" s="1" t="s">
        <v>0</v>
      </c>
      <c r="H1" s="2">
        <v>45748</v>
      </c>
      <c r="I1" s="97" t="s">
        <v>1</v>
      </c>
      <c r="J1" s="98"/>
    </row>
    <row r="2" spans="1:11" ht="23.25" customHeight="1" thickBot="1" x14ac:dyDescent="0.3">
      <c r="A2" s="94"/>
      <c r="B2" s="95"/>
      <c r="C2" s="95"/>
      <c r="D2" s="95"/>
      <c r="E2" s="95"/>
      <c r="F2" s="96"/>
      <c r="G2" s="1" t="s">
        <v>2</v>
      </c>
      <c r="H2" s="2">
        <v>45658</v>
      </c>
      <c r="I2" s="3" t="s">
        <v>3</v>
      </c>
      <c r="J2" s="4" t="s">
        <v>4</v>
      </c>
    </row>
    <row r="3" spans="1:11" ht="35.25" customHeight="1" thickBot="1" x14ac:dyDescent="0.3">
      <c r="A3" s="99" t="s">
        <v>54</v>
      </c>
      <c r="B3" s="100"/>
      <c r="C3" s="100"/>
      <c r="D3" s="100"/>
      <c r="E3" s="100"/>
      <c r="F3" s="100"/>
      <c r="G3" s="100"/>
      <c r="H3" s="101"/>
      <c r="I3" s="5">
        <v>0.36840000000000001</v>
      </c>
      <c r="J3" s="6">
        <v>0</v>
      </c>
    </row>
    <row r="4" spans="1:11" ht="28.5" customHeight="1" x14ac:dyDescent="0.25">
      <c r="A4" s="7" t="s">
        <v>6</v>
      </c>
      <c r="B4" s="8" t="s">
        <v>7</v>
      </c>
      <c r="C4" s="9" t="s">
        <v>8</v>
      </c>
      <c r="D4" s="9" t="s">
        <v>9</v>
      </c>
      <c r="E4" s="10" t="s">
        <v>10</v>
      </c>
      <c r="F4" s="9" t="s">
        <v>3</v>
      </c>
      <c r="G4" s="11" t="s">
        <v>11</v>
      </c>
      <c r="H4" s="10" t="s">
        <v>12</v>
      </c>
      <c r="I4" s="12" t="s">
        <v>13</v>
      </c>
      <c r="J4" s="13" t="s">
        <v>14</v>
      </c>
    </row>
    <row r="5" spans="1:11" ht="30" customHeight="1" x14ac:dyDescent="0.3">
      <c r="A5" s="14">
        <v>1</v>
      </c>
      <c r="B5" s="15" t="s">
        <v>15</v>
      </c>
      <c r="C5" s="16"/>
      <c r="D5" s="16"/>
      <c r="E5" s="15"/>
      <c r="F5" s="8"/>
      <c r="G5" s="15"/>
      <c r="H5" s="15"/>
      <c r="I5" s="17">
        <f>1+I3</f>
        <v>1.3684000000000001</v>
      </c>
      <c r="J5" s="18">
        <f>I5-(J3*(I5-1))</f>
        <v>1.3684000000000001</v>
      </c>
    </row>
    <row r="6" spans="1:11" ht="25" customHeight="1" x14ac:dyDescent="0.25">
      <c r="A6" s="20" t="s">
        <v>16</v>
      </c>
      <c r="B6" s="21" t="s">
        <v>17</v>
      </c>
      <c r="C6" s="22">
        <v>100534</v>
      </c>
      <c r="D6" s="22" t="s">
        <v>18</v>
      </c>
      <c r="E6" s="23">
        <v>6134.99</v>
      </c>
      <c r="F6" s="24">
        <f t="shared" ref="F6:F10" si="0">$I$5</f>
        <v>1.3684000000000001</v>
      </c>
      <c r="G6" s="24">
        <f t="shared" ref="G6:G10" si="1">$J$5</f>
        <v>1.3684000000000001</v>
      </c>
      <c r="H6" s="22">
        <v>60</v>
      </c>
      <c r="I6" s="23">
        <f t="shared" ref="I6:I10" si="2">ROUND(E6*F6*H6,2)</f>
        <v>503707.22</v>
      </c>
      <c r="J6" s="25">
        <f t="shared" ref="J6:J10" si="3">ROUND(E6*G6*H6,2)</f>
        <v>503707.22</v>
      </c>
    </row>
    <row r="7" spans="1:11" ht="25" customHeight="1" x14ac:dyDescent="0.25">
      <c r="A7" s="26" t="s">
        <v>19</v>
      </c>
      <c r="B7" s="21" t="s">
        <v>20</v>
      </c>
      <c r="C7" s="27">
        <v>101399</v>
      </c>
      <c r="D7" s="27" t="s">
        <v>18</v>
      </c>
      <c r="E7" s="28">
        <v>6304.32</v>
      </c>
      <c r="F7" s="29">
        <f t="shared" si="0"/>
        <v>1.3684000000000001</v>
      </c>
      <c r="G7" s="29">
        <f t="shared" si="1"/>
        <v>1.3684000000000001</v>
      </c>
      <c r="H7" s="27">
        <v>60</v>
      </c>
      <c r="I7" s="28">
        <f t="shared" si="2"/>
        <v>517609.89</v>
      </c>
      <c r="J7" s="30">
        <f t="shared" si="3"/>
        <v>517609.89</v>
      </c>
    </row>
    <row r="8" spans="1:11" ht="25" customHeight="1" x14ac:dyDescent="0.25">
      <c r="A8" s="26" t="s">
        <v>22</v>
      </c>
      <c r="B8" s="31" t="s">
        <v>23</v>
      </c>
      <c r="C8" s="27">
        <v>101402</v>
      </c>
      <c r="D8" s="27" t="s">
        <v>18</v>
      </c>
      <c r="E8" s="28">
        <v>4978.3599999999997</v>
      </c>
      <c r="F8" s="29">
        <f t="shared" si="0"/>
        <v>1.3684000000000001</v>
      </c>
      <c r="G8" s="29">
        <f t="shared" si="1"/>
        <v>1.3684000000000001</v>
      </c>
      <c r="H8" s="27">
        <v>60</v>
      </c>
      <c r="I8" s="28">
        <f t="shared" si="2"/>
        <v>408743.27</v>
      </c>
      <c r="J8" s="30">
        <f t="shared" si="3"/>
        <v>408743.27</v>
      </c>
    </row>
    <row r="9" spans="1:11" ht="25" customHeight="1" x14ac:dyDescent="0.25">
      <c r="A9" s="26" t="s">
        <v>24</v>
      </c>
      <c r="B9" s="31" t="s">
        <v>25</v>
      </c>
      <c r="C9" s="27">
        <v>101445</v>
      </c>
      <c r="D9" s="27" t="s">
        <v>18</v>
      </c>
      <c r="E9" s="28">
        <v>5111.13</v>
      </c>
      <c r="F9" s="29">
        <f t="shared" si="0"/>
        <v>1.3684000000000001</v>
      </c>
      <c r="G9" s="29">
        <f t="shared" si="1"/>
        <v>1.3684000000000001</v>
      </c>
      <c r="H9" s="27">
        <v>60</v>
      </c>
      <c r="I9" s="28">
        <f t="shared" si="2"/>
        <v>419644.22</v>
      </c>
      <c r="J9" s="30">
        <f t="shared" si="3"/>
        <v>419644.22</v>
      </c>
    </row>
    <row r="10" spans="1:11" ht="25" customHeight="1" x14ac:dyDescent="0.25">
      <c r="A10" s="26" t="s">
        <v>26</v>
      </c>
      <c r="B10" s="31" t="s">
        <v>27</v>
      </c>
      <c r="C10" s="27">
        <v>101446</v>
      </c>
      <c r="D10" s="27" t="s">
        <v>18</v>
      </c>
      <c r="E10" s="28">
        <v>5433.43</v>
      </c>
      <c r="F10" s="29">
        <f t="shared" si="0"/>
        <v>1.3684000000000001</v>
      </c>
      <c r="G10" s="29">
        <f t="shared" si="1"/>
        <v>1.3684000000000001</v>
      </c>
      <c r="H10" s="27">
        <v>60</v>
      </c>
      <c r="I10" s="28">
        <f t="shared" si="2"/>
        <v>446106.34</v>
      </c>
      <c r="J10" s="30">
        <f t="shared" si="3"/>
        <v>446106.34</v>
      </c>
    </row>
    <row r="11" spans="1:11" ht="25" customHeight="1" x14ac:dyDescent="0.25">
      <c r="A11" s="32"/>
      <c r="B11" s="33" t="s">
        <v>28</v>
      </c>
      <c r="C11" s="34"/>
      <c r="D11" s="84" t="s">
        <v>18</v>
      </c>
      <c r="E11" s="82">
        <f>SUM(E6:E10)*J5</f>
        <v>38263.515531999998</v>
      </c>
      <c r="F11" s="35"/>
      <c r="G11" s="35"/>
      <c r="H11" s="36"/>
      <c r="I11" s="37">
        <f t="shared" ref="I11:J11" si="4">SUM(I6:I10)</f>
        <v>2295810.94</v>
      </c>
      <c r="J11" s="38">
        <f t="shared" si="4"/>
        <v>2295810.94</v>
      </c>
    </row>
    <row r="12" spans="1:11" ht="18" customHeight="1" x14ac:dyDescent="0.25">
      <c r="A12" s="14">
        <v>2</v>
      </c>
      <c r="B12" s="39" t="s">
        <v>29</v>
      </c>
      <c r="C12" s="15"/>
      <c r="D12" s="15"/>
      <c r="E12" s="15"/>
      <c r="F12" s="15"/>
      <c r="G12" s="15"/>
      <c r="H12" s="15"/>
      <c r="I12" s="15"/>
      <c r="J12" s="40"/>
    </row>
    <row r="13" spans="1:11" ht="19.5" customHeight="1" x14ac:dyDescent="0.25">
      <c r="A13" s="14"/>
      <c r="B13" s="39" t="s">
        <v>30</v>
      </c>
      <c r="C13" s="15">
        <v>9</v>
      </c>
      <c r="D13" s="15">
        <v>7297.95</v>
      </c>
      <c r="E13" s="15"/>
      <c r="F13" s="15"/>
      <c r="G13" s="15"/>
      <c r="H13" s="15"/>
      <c r="I13" s="15"/>
      <c r="J13" s="40"/>
    </row>
    <row r="14" spans="1:11" ht="24.75" customHeight="1" x14ac:dyDescent="0.25">
      <c r="A14" s="20" t="s">
        <v>31</v>
      </c>
      <c r="B14" s="80" t="s">
        <v>32</v>
      </c>
      <c r="C14" s="22" t="s">
        <v>33</v>
      </c>
      <c r="D14" s="22" t="s">
        <v>34</v>
      </c>
      <c r="E14" s="23">
        <v>1.25</v>
      </c>
      <c r="F14" s="24">
        <f t="shared" ref="F14:F17" si="5">$I$5</f>
        <v>1.3684000000000001</v>
      </c>
      <c r="G14" s="24">
        <f t="shared" ref="G14:G17" si="6">$J$5</f>
        <v>1.3684000000000001</v>
      </c>
      <c r="H14" s="42">
        <v>69300</v>
      </c>
      <c r="I14" s="28">
        <f t="shared" ref="I14:I17" si="7">ROUND(E14*F14*H14,2)</f>
        <v>118537.65</v>
      </c>
      <c r="J14" s="25">
        <f t="shared" ref="J14:J17" si="8">ROUND(E14*G14*H14,2)</f>
        <v>118537.65</v>
      </c>
      <c r="K14" s="43"/>
    </row>
    <row r="15" spans="1:11" ht="24.75" customHeight="1" x14ac:dyDescent="0.25">
      <c r="A15" s="26" t="s">
        <v>35</v>
      </c>
      <c r="B15" s="81" t="s">
        <v>36</v>
      </c>
      <c r="C15" s="27" t="s">
        <v>37</v>
      </c>
      <c r="D15" s="27" t="s">
        <v>38</v>
      </c>
      <c r="E15" s="28">
        <v>258</v>
      </c>
      <c r="F15" s="29">
        <f t="shared" si="5"/>
        <v>1.3684000000000001</v>
      </c>
      <c r="G15" s="29">
        <f t="shared" si="6"/>
        <v>1.3684000000000001</v>
      </c>
      <c r="H15" s="45">
        <v>2880</v>
      </c>
      <c r="I15" s="28">
        <f t="shared" si="7"/>
        <v>1016775.94</v>
      </c>
      <c r="J15" s="30">
        <f t="shared" si="8"/>
        <v>1016775.94</v>
      </c>
    </row>
    <row r="16" spans="1:11" ht="24.75" customHeight="1" x14ac:dyDescent="0.25">
      <c r="A16" s="26" t="s">
        <v>39</v>
      </c>
      <c r="B16" s="46" t="s">
        <v>40</v>
      </c>
      <c r="C16" s="27">
        <v>93563</v>
      </c>
      <c r="D16" s="27" t="s">
        <v>18</v>
      </c>
      <c r="E16" s="28">
        <v>2136.2800000000002</v>
      </c>
      <c r="F16" s="29">
        <f t="shared" si="5"/>
        <v>1.3684000000000001</v>
      </c>
      <c r="G16" s="29">
        <f t="shared" si="6"/>
        <v>1.3684000000000001</v>
      </c>
      <c r="H16" s="47">
        <v>60</v>
      </c>
      <c r="I16" s="28">
        <f t="shared" si="7"/>
        <v>175397.13</v>
      </c>
      <c r="J16" s="30">
        <f t="shared" si="8"/>
        <v>175397.13</v>
      </c>
    </row>
    <row r="17" spans="1:10" ht="24.75" customHeight="1" x14ac:dyDescent="0.25">
      <c r="A17" s="26" t="s">
        <v>41</v>
      </c>
      <c r="B17" s="31" t="s">
        <v>42</v>
      </c>
      <c r="C17" s="27">
        <v>90777</v>
      </c>
      <c r="D17" s="27" t="s">
        <v>18</v>
      </c>
      <c r="E17" s="28">
        <v>5646.72</v>
      </c>
      <c r="F17" s="29">
        <f t="shared" si="5"/>
        <v>1.3684000000000001</v>
      </c>
      <c r="G17" s="29">
        <f t="shared" si="6"/>
        <v>1.3684000000000001</v>
      </c>
      <c r="H17" s="47">
        <v>60</v>
      </c>
      <c r="I17" s="28">
        <f t="shared" si="7"/>
        <v>463618.3</v>
      </c>
      <c r="J17" s="30">
        <f t="shared" si="8"/>
        <v>463618.3</v>
      </c>
    </row>
    <row r="18" spans="1:10" ht="24.75" customHeight="1" x14ac:dyDescent="0.25">
      <c r="A18" s="32"/>
      <c r="B18" s="48"/>
      <c r="C18" s="34"/>
      <c r="D18" s="85" t="s">
        <v>18</v>
      </c>
      <c r="E18" s="82">
        <f>SUM(E16:E17)*J5</f>
        <v>10650.2572</v>
      </c>
      <c r="F18" s="35"/>
      <c r="G18" s="35"/>
      <c r="H18" s="49"/>
      <c r="I18" s="37">
        <f t="shared" ref="I18:J18" si="9">SUM(I14:I17)</f>
        <v>1774329.0199999998</v>
      </c>
      <c r="J18" s="38">
        <f t="shared" si="9"/>
        <v>1774329.0199999998</v>
      </c>
    </row>
    <row r="19" spans="1:10" ht="24.75" customHeight="1" x14ac:dyDescent="0.25">
      <c r="A19" s="14">
        <v>3</v>
      </c>
      <c r="B19" s="102" t="s">
        <v>43</v>
      </c>
      <c r="C19" s="103"/>
      <c r="D19" s="15"/>
      <c r="E19" s="15"/>
      <c r="F19" s="15"/>
      <c r="G19" s="15"/>
      <c r="H19" s="15"/>
      <c r="I19" s="50"/>
      <c r="J19" s="51"/>
    </row>
    <row r="20" spans="1:10" ht="105" customHeight="1" x14ac:dyDescent="0.25">
      <c r="A20" s="52" t="s">
        <v>44</v>
      </c>
      <c r="B20" s="80" t="s">
        <v>73</v>
      </c>
      <c r="C20" s="53" t="s">
        <v>45</v>
      </c>
      <c r="D20" s="22" t="s">
        <v>18</v>
      </c>
      <c r="E20" s="23">
        <f>0.8*SUM(E6:E10)</f>
        <v>22369.784</v>
      </c>
      <c r="F20" s="54">
        <f>$I$5</f>
        <v>1.3684000000000001</v>
      </c>
      <c r="G20" s="24">
        <f>$J$5</f>
        <v>1.3684000000000001</v>
      </c>
      <c r="H20" s="55">
        <v>60</v>
      </c>
      <c r="I20" s="56">
        <f>ROUND(E20*F20*H20,2)</f>
        <v>1836648.75</v>
      </c>
      <c r="J20" s="57">
        <f>ROUND(E20*G20*H20,2)</f>
        <v>1836648.75</v>
      </c>
    </row>
    <row r="21" spans="1:10" ht="24.75" customHeight="1" x14ac:dyDescent="0.25">
      <c r="A21" s="58"/>
      <c r="B21" s="104" t="s">
        <v>46</v>
      </c>
      <c r="C21" s="105"/>
      <c r="D21" s="49"/>
      <c r="E21" s="37">
        <f>I21/60</f>
        <v>98446.478499999997</v>
      </c>
      <c r="F21" s="59"/>
      <c r="G21" s="60"/>
      <c r="H21" s="61" t="s">
        <v>47</v>
      </c>
      <c r="I21" s="62">
        <f t="shared" ref="I21:J21" si="10">SUM(I11,I18,I20)</f>
        <v>5906788.71</v>
      </c>
      <c r="J21" s="63">
        <f t="shared" si="10"/>
        <v>5906788.71</v>
      </c>
    </row>
    <row r="22" spans="1:10" ht="75" customHeight="1" x14ac:dyDescent="0.3">
      <c r="A22" s="106" t="s">
        <v>75</v>
      </c>
      <c r="B22" s="107"/>
      <c r="C22" s="107"/>
      <c r="D22" s="107"/>
      <c r="E22" s="108"/>
      <c r="F22" s="86" t="s">
        <v>48</v>
      </c>
      <c r="G22" s="87"/>
      <c r="H22" s="88"/>
      <c r="I22" s="109">
        <f>1-(J21/I21)</f>
        <v>0</v>
      </c>
      <c r="J22" s="110"/>
    </row>
    <row r="23" spans="1:10" ht="12.75" customHeight="1" x14ac:dyDescent="0.25"/>
    <row r="24" spans="1:10" ht="12.75" customHeight="1" x14ac:dyDescent="0.3">
      <c r="B24" s="65" t="s">
        <v>49</v>
      </c>
      <c r="C24" s="65" t="s">
        <v>50</v>
      </c>
      <c r="F24" s="89">
        <f>J21/(D13*5)</f>
        <v>161.87528579943682</v>
      </c>
      <c r="G24" s="90"/>
    </row>
    <row r="25" spans="1:10" ht="12.75" customHeight="1" x14ac:dyDescent="0.25"/>
    <row r="26" spans="1:10" ht="12.75" customHeight="1" x14ac:dyDescent="0.25"/>
    <row r="27" spans="1:10" ht="12.75" customHeight="1" x14ac:dyDescent="0.25"/>
    <row r="28" spans="1:10" ht="12.75" customHeight="1" x14ac:dyDescent="0.25"/>
    <row r="29" spans="1:10" ht="12.75" customHeight="1" x14ac:dyDescent="0.25"/>
    <row r="30" spans="1:10" ht="12.75" customHeight="1" x14ac:dyDescent="0.25"/>
    <row r="31" spans="1:10" ht="12.75" customHeight="1" x14ac:dyDescent="0.25"/>
    <row r="32" spans="1:10"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sheetData>
  <mergeCells count="9">
    <mergeCell ref="F22:H22"/>
    <mergeCell ref="F24:G24"/>
    <mergeCell ref="A1:F2"/>
    <mergeCell ref="I1:J1"/>
    <mergeCell ref="A3:H3"/>
    <mergeCell ref="B19:C19"/>
    <mergeCell ref="B21:C21"/>
    <mergeCell ref="A22:E22"/>
    <mergeCell ref="I22:J22"/>
  </mergeCells>
  <pageMargins left="0.511811024" right="0.511811024" top="0.78740157499999996" bottom="0.78740157499999996"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999"/>
  <sheetViews>
    <sheetView workbookViewId="0">
      <selection sqref="A1:F2"/>
    </sheetView>
  </sheetViews>
  <sheetFormatPr defaultColWidth="12.54296875" defaultRowHeight="15" customHeight="1" x14ac:dyDescent="0.25"/>
  <cols>
    <col min="1" max="1" width="8.54296875" customWidth="1"/>
    <col min="2" max="2" width="75.7265625" customWidth="1"/>
    <col min="3" max="3" width="9.7265625" customWidth="1"/>
    <col min="4" max="4" width="8.54296875" customWidth="1"/>
    <col min="5" max="5" width="9.7265625" customWidth="1"/>
    <col min="6" max="8" width="8.54296875" customWidth="1"/>
    <col min="9" max="9" width="15.1796875" customWidth="1"/>
    <col min="10" max="10" width="16.1796875" customWidth="1"/>
    <col min="11" max="26" width="8.54296875" customWidth="1"/>
  </cols>
  <sheetData>
    <row r="1" spans="1:11" ht="42" customHeight="1" x14ac:dyDescent="0.25">
      <c r="A1" s="91" t="s">
        <v>74</v>
      </c>
      <c r="B1" s="92"/>
      <c r="C1" s="92"/>
      <c r="D1" s="92"/>
      <c r="E1" s="92"/>
      <c r="F1" s="93"/>
      <c r="G1" s="1" t="s">
        <v>0</v>
      </c>
      <c r="H1" s="2">
        <v>45748</v>
      </c>
      <c r="I1" s="97" t="s">
        <v>1</v>
      </c>
      <c r="J1" s="98"/>
    </row>
    <row r="2" spans="1:11" ht="23.25" customHeight="1" x14ac:dyDescent="0.25">
      <c r="A2" s="94"/>
      <c r="B2" s="95"/>
      <c r="C2" s="95"/>
      <c r="D2" s="95"/>
      <c r="E2" s="95"/>
      <c r="F2" s="96"/>
      <c r="G2" s="1" t="s">
        <v>2</v>
      </c>
      <c r="H2" s="2">
        <v>45658</v>
      </c>
      <c r="I2" s="3" t="s">
        <v>3</v>
      </c>
      <c r="J2" s="4" t="s">
        <v>4</v>
      </c>
    </row>
    <row r="3" spans="1:11" ht="36" customHeight="1" x14ac:dyDescent="0.25">
      <c r="A3" s="99" t="s">
        <v>55</v>
      </c>
      <c r="B3" s="100"/>
      <c r="C3" s="100"/>
      <c r="D3" s="100"/>
      <c r="E3" s="100"/>
      <c r="F3" s="100"/>
      <c r="G3" s="100"/>
      <c r="H3" s="101"/>
      <c r="I3" s="5">
        <v>0.36840000000000001</v>
      </c>
      <c r="J3" s="6">
        <v>0</v>
      </c>
    </row>
    <row r="4" spans="1:11" ht="29.25" customHeight="1" x14ac:dyDescent="0.25">
      <c r="A4" s="7" t="s">
        <v>6</v>
      </c>
      <c r="B4" s="8" t="s">
        <v>7</v>
      </c>
      <c r="C4" s="9" t="s">
        <v>8</v>
      </c>
      <c r="D4" s="9" t="s">
        <v>9</v>
      </c>
      <c r="E4" s="10" t="s">
        <v>10</v>
      </c>
      <c r="F4" s="9" t="s">
        <v>3</v>
      </c>
      <c r="G4" s="11" t="s">
        <v>11</v>
      </c>
      <c r="H4" s="10" t="s">
        <v>12</v>
      </c>
      <c r="I4" s="12" t="s">
        <v>13</v>
      </c>
      <c r="J4" s="13" t="s">
        <v>14</v>
      </c>
    </row>
    <row r="5" spans="1:11" ht="27.75" customHeight="1" x14ac:dyDescent="0.3">
      <c r="A5" s="14">
        <v>1</v>
      </c>
      <c r="B5" s="15" t="s">
        <v>15</v>
      </c>
      <c r="C5" s="16"/>
      <c r="D5" s="16"/>
      <c r="E5" s="15"/>
      <c r="F5" s="8"/>
      <c r="G5" s="15"/>
      <c r="H5" s="15"/>
      <c r="I5" s="17">
        <f>1+I3</f>
        <v>1.3684000000000001</v>
      </c>
      <c r="J5" s="18">
        <f>I5-(J3*(I5-1))</f>
        <v>1.3684000000000001</v>
      </c>
    </row>
    <row r="6" spans="1:11" ht="25" customHeight="1" x14ac:dyDescent="0.25">
      <c r="A6" s="20" t="s">
        <v>16</v>
      </c>
      <c r="B6" s="21" t="s">
        <v>17</v>
      </c>
      <c r="C6" s="22">
        <v>100534</v>
      </c>
      <c r="D6" s="22" t="s">
        <v>18</v>
      </c>
      <c r="E6" s="23">
        <v>6134.99</v>
      </c>
      <c r="F6" s="24">
        <f t="shared" ref="F6:F10" si="0">$I$5</f>
        <v>1.3684000000000001</v>
      </c>
      <c r="G6" s="24">
        <f t="shared" ref="G6:G10" si="1">$J$5</f>
        <v>1.3684000000000001</v>
      </c>
      <c r="H6" s="22">
        <v>60</v>
      </c>
      <c r="I6" s="23">
        <f t="shared" ref="I6:I10" si="2">ROUND(E6*F6*H6,2)</f>
        <v>503707.22</v>
      </c>
      <c r="J6" s="25">
        <f t="shared" ref="J6:J10" si="3">ROUND(E6*G6*H6,2)</f>
        <v>503707.22</v>
      </c>
    </row>
    <row r="7" spans="1:11" ht="25" customHeight="1" x14ac:dyDescent="0.25">
      <c r="A7" s="26" t="s">
        <v>19</v>
      </c>
      <c r="B7" s="21" t="s">
        <v>20</v>
      </c>
      <c r="C7" s="27">
        <v>101399</v>
      </c>
      <c r="D7" s="27" t="s">
        <v>18</v>
      </c>
      <c r="E7" s="28">
        <v>6304.32</v>
      </c>
      <c r="F7" s="29">
        <f t="shared" si="0"/>
        <v>1.3684000000000001</v>
      </c>
      <c r="G7" s="29">
        <f t="shared" si="1"/>
        <v>1.3684000000000001</v>
      </c>
      <c r="H7" s="27">
        <v>60</v>
      </c>
      <c r="I7" s="28">
        <f t="shared" si="2"/>
        <v>517609.89</v>
      </c>
      <c r="J7" s="30">
        <f t="shared" si="3"/>
        <v>517609.89</v>
      </c>
    </row>
    <row r="8" spans="1:11" ht="25" customHeight="1" x14ac:dyDescent="0.25">
      <c r="A8" s="26" t="s">
        <v>22</v>
      </c>
      <c r="B8" s="31" t="s">
        <v>23</v>
      </c>
      <c r="C8" s="27">
        <v>101402</v>
      </c>
      <c r="D8" s="27" t="s">
        <v>18</v>
      </c>
      <c r="E8" s="28">
        <v>4978.3599999999997</v>
      </c>
      <c r="F8" s="29">
        <f t="shared" si="0"/>
        <v>1.3684000000000001</v>
      </c>
      <c r="G8" s="29">
        <f t="shared" si="1"/>
        <v>1.3684000000000001</v>
      </c>
      <c r="H8" s="27">
        <v>60</v>
      </c>
      <c r="I8" s="28">
        <f t="shared" si="2"/>
        <v>408743.27</v>
      </c>
      <c r="J8" s="30">
        <f t="shared" si="3"/>
        <v>408743.27</v>
      </c>
    </row>
    <row r="9" spans="1:11" ht="25" customHeight="1" x14ac:dyDescent="0.25">
      <c r="A9" s="26" t="s">
        <v>24</v>
      </c>
      <c r="B9" s="31" t="s">
        <v>25</v>
      </c>
      <c r="C9" s="27">
        <v>101445</v>
      </c>
      <c r="D9" s="27" t="s">
        <v>18</v>
      </c>
      <c r="E9" s="28">
        <v>5111.13</v>
      </c>
      <c r="F9" s="29">
        <f t="shared" si="0"/>
        <v>1.3684000000000001</v>
      </c>
      <c r="G9" s="29">
        <f t="shared" si="1"/>
        <v>1.3684000000000001</v>
      </c>
      <c r="H9" s="27">
        <v>60</v>
      </c>
      <c r="I9" s="28">
        <f t="shared" si="2"/>
        <v>419644.22</v>
      </c>
      <c r="J9" s="30">
        <f t="shared" si="3"/>
        <v>419644.22</v>
      </c>
    </row>
    <row r="10" spans="1:11" ht="25" customHeight="1" x14ac:dyDescent="0.25">
      <c r="A10" s="26" t="s">
        <v>26</v>
      </c>
      <c r="B10" s="31" t="s">
        <v>27</v>
      </c>
      <c r="C10" s="27">
        <v>101446</v>
      </c>
      <c r="D10" s="27" t="s">
        <v>18</v>
      </c>
      <c r="E10" s="28">
        <v>5433.43</v>
      </c>
      <c r="F10" s="29">
        <f t="shared" si="0"/>
        <v>1.3684000000000001</v>
      </c>
      <c r="G10" s="29">
        <f t="shared" si="1"/>
        <v>1.3684000000000001</v>
      </c>
      <c r="H10" s="27">
        <v>60</v>
      </c>
      <c r="I10" s="28">
        <f t="shared" si="2"/>
        <v>446106.34</v>
      </c>
      <c r="J10" s="30">
        <f t="shared" si="3"/>
        <v>446106.34</v>
      </c>
    </row>
    <row r="11" spans="1:11" ht="25" customHeight="1" x14ac:dyDescent="0.25">
      <c r="A11" s="32"/>
      <c r="B11" s="33" t="s">
        <v>28</v>
      </c>
      <c r="C11" s="34"/>
      <c r="D11" s="84" t="s">
        <v>18</v>
      </c>
      <c r="E11" s="82">
        <f>SUM(E6:E10)*J5</f>
        <v>38263.515531999998</v>
      </c>
      <c r="F11" s="35"/>
      <c r="G11" s="35"/>
      <c r="H11" s="36"/>
      <c r="I11" s="37">
        <f t="shared" ref="I11:J11" si="4">SUM(I6:I10)</f>
        <v>2295810.94</v>
      </c>
      <c r="J11" s="38">
        <f t="shared" si="4"/>
        <v>2295810.94</v>
      </c>
    </row>
    <row r="12" spans="1:11" ht="17.25" customHeight="1" x14ac:dyDescent="0.25">
      <c r="A12" s="14">
        <v>2</v>
      </c>
      <c r="B12" s="39" t="s">
        <v>29</v>
      </c>
      <c r="C12" s="15"/>
      <c r="D12" s="15"/>
      <c r="E12" s="15"/>
      <c r="F12" s="15"/>
      <c r="G12" s="15"/>
      <c r="H12" s="15"/>
      <c r="I12" s="15"/>
      <c r="J12" s="40"/>
    </row>
    <row r="13" spans="1:11" ht="17.25" customHeight="1" x14ac:dyDescent="0.25">
      <c r="A13" s="14"/>
      <c r="B13" s="39" t="s">
        <v>30</v>
      </c>
      <c r="C13" s="15">
        <v>8</v>
      </c>
      <c r="D13" s="67">
        <v>10299.31</v>
      </c>
      <c r="E13" s="15"/>
      <c r="F13" s="15"/>
      <c r="G13" s="15"/>
      <c r="H13" s="15"/>
      <c r="I13" s="15"/>
      <c r="J13" s="40"/>
    </row>
    <row r="14" spans="1:11" ht="24.75" customHeight="1" x14ac:dyDescent="0.25">
      <c r="A14" s="20" t="s">
        <v>31</v>
      </c>
      <c r="B14" s="80" t="s">
        <v>32</v>
      </c>
      <c r="C14" s="22" t="s">
        <v>33</v>
      </c>
      <c r="D14" s="22" t="s">
        <v>34</v>
      </c>
      <c r="E14" s="23">
        <v>1.25</v>
      </c>
      <c r="F14" s="24">
        <f t="shared" ref="F14:F17" si="5">$I$5</f>
        <v>1.3684000000000001</v>
      </c>
      <c r="G14" s="24">
        <f t="shared" ref="G14:G17" si="6">$J$5</f>
        <v>1.3684000000000001</v>
      </c>
      <c r="H14" s="42">
        <v>83400</v>
      </c>
      <c r="I14" s="28">
        <f t="shared" ref="I14:I17" si="7">ROUND(E14*F14*H14,2)</f>
        <v>142655.70000000001</v>
      </c>
      <c r="J14" s="25">
        <f t="shared" ref="J14:J17" si="8">ROUND(E14*G14*H14,2)</f>
        <v>142655.70000000001</v>
      </c>
      <c r="K14" s="43"/>
    </row>
    <row r="15" spans="1:11" ht="24.75" customHeight="1" x14ac:dyDescent="0.25">
      <c r="A15" s="26" t="s">
        <v>35</v>
      </c>
      <c r="B15" s="81" t="s">
        <v>36</v>
      </c>
      <c r="C15" s="27" t="s">
        <v>37</v>
      </c>
      <c r="D15" s="27" t="s">
        <v>38</v>
      </c>
      <c r="E15" s="28">
        <v>258</v>
      </c>
      <c r="F15" s="29">
        <f t="shared" si="5"/>
        <v>1.3684000000000001</v>
      </c>
      <c r="G15" s="29">
        <f t="shared" si="6"/>
        <v>1.3684000000000001</v>
      </c>
      <c r="H15" s="45">
        <v>3200</v>
      </c>
      <c r="I15" s="28">
        <f t="shared" si="7"/>
        <v>1129751.04</v>
      </c>
      <c r="J15" s="30">
        <f t="shared" si="8"/>
        <v>1129751.04</v>
      </c>
    </row>
    <row r="16" spans="1:11" ht="24.75" customHeight="1" x14ac:dyDescent="0.25">
      <c r="A16" s="26" t="s">
        <v>39</v>
      </c>
      <c r="B16" s="46" t="s">
        <v>40</v>
      </c>
      <c r="C16" s="27">
        <v>93563</v>
      </c>
      <c r="D16" s="27" t="s">
        <v>18</v>
      </c>
      <c r="E16" s="28">
        <v>2136.2800000000002</v>
      </c>
      <c r="F16" s="29">
        <f t="shared" si="5"/>
        <v>1.3684000000000001</v>
      </c>
      <c r="G16" s="29">
        <f t="shared" si="6"/>
        <v>1.3684000000000001</v>
      </c>
      <c r="H16" s="47">
        <v>60</v>
      </c>
      <c r="I16" s="28">
        <f t="shared" si="7"/>
        <v>175397.13</v>
      </c>
      <c r="J16" s="30">
        <f t="shared" si="8"/>
        <v>175397.13</v>
      </c>
    </row>
    <row r="17" spans="1:10" ht="24.75" customHeight="1" x14ac:dyDescent="0.25">
      <c r="A17" s="26" t="s">
        <v>41</v>
      </c>
      <c r="B17" s="31" t="s">
        <v>42</v>
      </c>
      <c r="C17" s="27">
        <v>90777</v>
      </c>
      <c r="D17" s="27" t="s">
        <v>18</v>
      </c>
      <c r="E17" s="28">
        <v>5646.72</v>
      </c>
      <c r="F17" s="29">
        <f t="shared" si="5"/>
        <v>1.3684000000000001</v>
      </c>
      <c r="G17" s="29">
        <f t="shared" si="6"/>
        <v>1.3684000000000001</v>
      </c>
      <c r="H17" s="47">
        <v>60</v>
      </c>
      <c r="I17" s="28">
        <f t="shared" si="7"/>
        <v>463618.3</v>
      </c>
      <c r="J17" s="30">
        <f t="shared" si="8"/>
        <v>463618.3</v>
      </c>
    </row>
    <row r="18" spans="1:10" ht="24.75" customHeight="1" x14ac:dyDescent="0.25">
      <c r="A18" s="32"/>
      <c r="B18" s="48"/>
      <c r="C18" s="34"/>
      <c r="D18" s="85" t="s">
        <v>18</v>
      </c>
      <c r="E18" s="82">
        <f>SUM(E16:E17)*J5</f>
        <v>10650.2572</v>
      </c>
      <c r="F18" s="35"/>
      <c r="G18" s="35"/>
      <c r="H18" s="49"/>
      <c r="I18" s="37">
        <f t="shared" ref="I18:J18" si="9">SUM(I14:I17)</f>
        <v>1911422.1700000002</v>
      </c>
      <c r="J18" s="38">
        <f t="shared" si="9"/>
        <v>1911422.1700000002</v>
      </c>
    </row>
    <row r="19" spans="1:10" ht="27.75" customHeight="1" x14ac:dyDescent="0.25">
      <c r="A19" s="14">
        <v>3</v>
      </c>
      <c r="B19" s="102" t="s">
        <v>43</v>
      </c>
      <c r="C19" s="103"/>
      <c r="D19" s="15"/>
      <c r="E19" s="15"/>
      <c r="F19" s="15"/>
      <c r="G19" s="15"/>
      <c r="H19" s="15"/>
      <c r="I19" s="50"/>
      <c r="J19" s="51"/>
    </row>
    <row r="20" spans="1:10" ht="105" customHeight="1" x14ac:dyDescent="0.25">
      <c r="A20" s="52" t="s">
        <v>44</v>
      </c>
      <c r="B20" s="80" t="s">
        <v>73</v>
      </c>
      <c r="C20" s="53" t="s">
        <v>45</v>
      </c>
      <c r="D20" s="22" t="s">
        <v>18</v>
      </c>
      <c r="E20" s="23">
        <f>0.8*SUM(E6:E10)</f>
        <v>22369.784</v>
      </c>
      <c r="F20" s="54">
        <f>$I$5</f>
        <v>1.3684000000000001</v>
      </c>
      <c r="G20" s="24">
        <f>$J$5</f>
        <v>1.3684000000000001</v>
      </c>
      <c r="H20" s="55">
        <v>60</v>
      </c>
      <c r="I20" s="56">
        <f>ROUND(E20*F20*H20,2)</f>
        <v>1836648.75</v>
      </c>
      <c r="J20" s="57">
        <f>ROUND(E20*G20*H20,2)</f>
        <v>1836648.75</v>
      </c>
    </row>
    <row r="21" spans="1:10" ht="24.75" customHeight="1" x14ac:dyDescent="0.25">
      <c r="A21" s="58"/>
      <c r="B21" s="104" t="s">
        <v>46</v>
      </c>
      <c r="C21" s="105"/>
      <c r="D21" s="49"/>
      <c r="E21" s="66">
        <f>I21/60</f>
        <v>100731.36433333335</v>
      </c>
      <c r="F21" s="59"/>
      <c r="G21" s="60"/>
      <c r="H21" s="61" t="s">
        <v>47</v>
      </c>
      <c r="I21" s="62">
        <f t="shared" ref="I21:J21" si="10">SUM(I11,I18,I20)</f>
        <v>6043881.8600000003</v>
      </c>
      <c r="J21" s="63">
        <f t="shared" si="10"/>
        <v>6043881.8600000003</v>
      </c>
    </row>
    <row r="22" spans="1:10" ht="75" customHeight="1" x14ac:dyDescent="0.3">
      <c r="A22" s="106" t="s">
        <v>75</v>
      </c>
      <c r="B22" s="107"/>
      <c r="C22" s="107"/>
      <c r="D22" s="107"/>
      <c r="E22" s="108"/>
      <c r="F22" s="86" t="s">
        <v>48</v>
      </c>
      <c r="G22" s="87"/>
      <c r="H22" s="88"/>
      <c r="I22" s="109">
        <f>1-(J21/I21)</f>
        <v>0</v>
      </c>
      <c r="J22" s="110"/>
    </row>
    <row r="23" spans="1:10" ht="12.75" customHeight="1" x14ac:dyDescent="0.25"/>
    <row r="24" spans="1:10" ht="12.75" customHeight="1" x14ac:dyDescent="0.3">
      <c r="B24" s="65" t="s">
        <v>49</v>
      </c>
      <c r="C24" s="65" t="s">
        <v>50</v>
      </c>
      <c r="F24" s="89">
        <f>J21/(D13*5)</f>
        <v>117.36479162196304</v>
      </c>
      <c r="G24" s="90"/>
    </row>
    <row r="25" spans="1:10" ht="12.75" customHeight="1" x14ac:dyDescent="0.25"/>
    <row r="26" spans="1:10" ht="12.75" customHeight="1" x14ac:dyDescent="0.25"/>
    <row r="27" spans="1:10" ht="12.75" customHeight="1" x14ac:dyDescent="0.25"/>
    <row r="28" spans="1:10" ht="12.75" customHeight="1" x14ac:dyDescent="0.25"/>
    <row r="29" spans="1:10" ht="12.75" customHeight="1" x14ac:dyDescent="0.25"/>
    <row r="30" spans="1:10" ht="12.75" customHeight="1" x14ac:dyDescent="0.25"/>
    <row r="31" spans="1:10" ht="12.75" customHeight="1" x14ac:dyDescent="0.25"/>
    <row r="32" spans="1:10"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sheetData>
  <mergeCells count="9">
    <mergeCell ref="F22:H22"/>
    <mergeCell ref="F24:G24"/>
    <mergeCell ref="A1:F2"/>
    <mergeCell ref="I1:J1"/>
    <mergeCell ref="A3:H3"/>
    <mergeCell ref="B19:C19"/>
    <mergeCell ref="B21:C21"/>
    <mergeCell ref="A22:E22"/>
    <mergeCell ref="I22:J22"/>
  </mergeCells>
  <pageMargins left="0.511811024" right="0.511811024" top="0.78740157499999996" bottom="0.78740157499999996"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000"/>
  <sheetViews>
    <sheetView workbookViewId="0">
      <selection sqref="A1:F2"/>
    </sheetView>
  </sheetViews>
  <sheetFormatPr defaultColWidth="12.54296875" defaultRowHeight="15" customHeight="1" x14ac:dyDescent="0.25"/>
  <cols>
    <col min="1" max="1" width="8.54296875" customWidth="1"/>
    <col min="2" max="2" width="75.7265625" customWidth="1"/>
    <col min="3" max="3" width="9.7265625" customWidth="1"/>
    <col min="4" max="4" width="8.54296875" customWidth="1"/>
    <col min="5" max="5" width="11.7265625" customWidth="1"/>
    <col min="6" max="7" width="8.54296875" customWidth="1"/>
    <col min="8" max="8" width="9.1796875" customWidth="1"/>
    <col min="9" max="9" width="15.81640625" customWidth="1"/>
    <col min="10" max="10" width="15.54296875" customWidth="1"/>
    <col min="11" max="26" width="8.54296875" customWidth="1"/>
  </cols>
  <sheetData>
    <row r="1" spans="1:11" ht="34.5" customHeight="1" x14ac:dyDescent="0.25">
      <c r="A1" s="91" t="s">
        <v>74</v>
      </c>
      <c r="B1" s="92"/>
      <c r="C1" s="92"/>
      <c r="D1" s="92"/>
      <c r="E1" s="92"/>
      <c r="F1" s="93"/>
      <c r="G1" s="68" t="s">
        <v>0</v>
      </c>
      <c r="H1" s="69">
        <v>45748</v>
      </c>
      <c r="I1" s="97" t="s">
        <v>1</v>
      </c>
      <c r="J1" s="98"/>
    </row>
    <row r="2" spans="1:11" ht="32.25" customHeight="1" thickBot="1" x14ac:dyDescent="0.3">
      <c r="A2" s="94"/>
      <c r="B2" s="95"/>
      <c r="C2" s="95"/>
      <c r="D2" s="95"/>
      <c r="E2" s="95"/>
      <c r="F2" s="96"/>
      <c r="G2" s="68" t="s">
        <v>2</v>
      </c>
      <c r="H2" s="69">
        <v>45658</v>
      </c>
      <c r="I2" s="3" t="s">
        <v>3</v>
      </c>
      <c r="J2" s="4" t="s">
        <v>4</v>
      </c>
    </row>
    <row r="3" spans="1:11" ht="33" customHeight="1" thickBot="1" x14ac:dyDescent="0.3">
      <c r="A3" s="99" t="s">
        <v>56</v>
      </c>
      <c r="B3" s="100"/>
      <c r="C3" s="100"/>
      <c r="D3" s="100"/>
      <c r="E3" s="100"/>
      <c r="F3" s="100"/>
      <c r="G3" s="100"/>
      <c r="H3" s="101"/>
      <c r="I3" s="5">
        <v>0.36840000000000001</v>
      </c>
      <c r="J3" s="6">
        <v>0</v>
      </c>
    </row>
    <row r="4" spans="1:11" ht="28.5" customHeight="1" x14ac:dyDescent="0.25">
      <c r="A4" s="7" t="s">
        <v>6</v>
      </c>
      <c r="B4" s="8" t="s">
        <v>7</v>
      </c>
      <c r="C4" s="9" t="s">
        <v>8</v>
      </c>
      <c r="D4" s="9" t="s">
        <v>9</v>
      </c>
      <c r="E4" s="10" t="s">
        <v>10</v>
      </c>
      <c r="F4" s="9" t="s">
        <v>3</v>
      </c>
      <c r="G4" s="11" t="s">
        <v>11</v>
      </c>
      <c r="H4" s="10" t="s">
        <v>12</v>
      </c>
      <c r="I4" s="12" t="s">
        <v>13</v>
      </c>
      <c r="J4" s="13" t="s">
        <v>14</v>
      </c>
    </row>
    <row r="5" spans="1:11" ht="29.25" customHeight="1" x14ac:dyDescent="0.3">
      <c r="A5" s="14">
        <v>1</v>
      </c>
      <c r="B5" s="15" t="s">
        <v>15</v>
      </c>
      <c r="C5" s="16"/>
      <c r="D5" s="16"/>
      <c r="E5" s="15"/>
      <c r="F5" s="8"/>
      <c r="G5" s="15"/>
      <c r="H5" s="15"/>
      <c r="I5" s="17">
        <f>1+I3</f>
        <v>1.3684000000000001</v>
      </c>
      <c r="J5" s="18">
        <f>I5-(J3*(I5-1))</f>
        <v>1.3684000000000001</v>
      </c>
    </row>
    <row r="6" spans="1:11" ht="24.75" customHeight="1" x14ac:dyDescent="0.25">
      <c r="A6" s="20" t="s">
        <v>16</v>
      </c>
      <c r="B6" s="21" t="s">
        <v>17</v>
      </c>
      <c r="C6" s="22">
        <v>100534</v>
      </c>
      <c r="D6" s="22" t="s">
        <v>18</v>
      </c>
      <c r="E6" s="23">
        <v>6134.99</v>
      </c>
      <c r="F6" s="24">
        <f t="shared" ref="F6:F12" si="0">$I$5</f>
        <v>1.3684000000000001</v>
      </c>
      <c r="G6" s="24">
        <f t="shared" ref="G6:G12" si="1">$J$5</f>
        <v>1.3684000000000001</v>
      </c>
      <c r="H6" s="22">
        <v>60</v>
      </c>
      <c r="I6" s="23">
        <f t="shared" ref="I6:I12" si="2">ROUND(E6*F6*H6,2)</f>
        <v>503707.22</v>
      </c>
      <c r="J6" s="25">
        <f t="shared" ref="J6:J12" si="3">ROUND(E6*G6*H6,2)</f>
        <v>503707.22</v>
      </c>
    </row>
    <row r="7" spans="1:11" ht="24.75" customHeight="1" x14ac:dyDescent="0.25">
      <c r="A7" s="26" t="s">
        <v>19</v>
      </c>
      <c r="B7" s="21" t="s">
        <v>20</v>
      </c>
      <c r="C7" s="27">
        <v>101399</v>
      </c>
      <c r="D7" s="27" t="s">
        <v>18</v>
      </c>
      <c r="E7" s="28">
        <v>6304.32</v>
      </c>
      <c r="F7" s="29">
        <f t="shared" si="0"/>
        <v>1.3684000000000001</v>
      </c>
      <c r="G7" s="29">
        <f t="shared" si="1"/>
        <v>1.3684000000000001</v>
      </c>
      <c r="H7" s="70">
        <v>120</v>
      </c>
      <c r="I7" s="28">
        <f t="shared" si="2"/>
        <v>1035219.78</v>
      </c>
      <c r="J7" s="30">
        <f t="shared" si="3"/>
        <v>1035219.78</v>
      </c>
    </row>
    <row r="8" spans="1:11" ht="24.75" customHeight="1" x14ac:dyDescent="0.25">
      <c r="A8" s="26" t="s">
        <v>22</v>
      </c>
      <c r="B8" s="31" t="s">
        <v>23</v>
      </c>
      <c r="C8" s="27">
        <v>101402</v>
      </c>
      <c r="D8" s="27" t="s">
        <v>18</v>
      </c>
      <c r="E8" s="28">
        <v>4978.3599999999997</v>
      </c>
      <c r="F8" s="29">
        <f t="shared" si="0"/>
        <v>1.3684000000000001</v>
      </c>
      <c r="G8" s="29">
        <f t="shared" si="1"/>
        <v>1.3684000000000001</v>
      </c>
      <c r="H8" s="70">
        <v>120</v>
      </c>
      <c r="I8" s="28">
        <f t="shared" si="2"/>
        <v>817486.54</v>
      </c>
      <c r="J8" s="30">
        <f t="shared" si="3"/>
        <v>817486.54</v>
      </c>
    </row>
    <row r="9" spans="1:11" ht="24.75" customHeight="1" x14ac:dyDescent="0.25">
      <c r="A9" s="26" t="s">
        <v>24</v>
      </c>
      <c r="B9" s="31" t="s">
        <v>25</v>
      </c>
      <c r="C9" s="27">
        <v>101445</v>
      </c>
      <c r="D9" s="27" t="s">
        <v>18</v>
      </c>
      <c r="E9" s="28">
        <v>5111.13</v>
      </c>
      <c r="F9" s="29">
        <f t="shared" si="0"/>
        <v>1.3684000000000001</v>
      </c>
      <c r="G9" s="29">
        <f t="shared" si="1"/>
        <v>1.3684000000000001</v>
      </c>
      <c r="H9" s="27">
        <v>60</v>
      </c>
      <c r="I9" s="28">
        <f t="shared" si="2"/>
        <v>419644.22</v>
      </c>
      <c r="J9" s="30">
        <f t="shared" si="3"/>
        <v>419644.22</v>
      </c>
    </row>
    <row r="10" spans="1:11" ht="24.75" customHeight="1" x14ac:dyDescent="0.25">
      <c r="A10" s="26" t="s">
        <v>26</v>
      </c>
      <c r="B10" s="31" t="s">
        <v>27</v>
      </c>
      <c r="C10" s="27">
        <v>101446</v>
      </c>
      <c r="D10" s="27" t="s">
        <v>18</v>
      </c>
      <c r="E10" s="28">
        <v>5433.43</v>
      </c>
      <c r="F10" s="29">
        <f t="shared" si="0"/>
        <v>1.3684000000000001</v>
      </c>
      <c r="G10" s="29">
        <f t="shared" si="1"/>
        <v>1.3684000000000001</v>
      </c>
      <c r="H10" s="27">
        <v>60</v>
      </c>
      <c r="I10" s="28">
        <f t="shared" si="2"/>
        <v>446106.34</v>
      </c>
      <c r="J10" s="30">
        <f t="shared" si="3"/>
        <v>446106.34</v>
      </c>
    </row>
    <row r="11" spans="1:11" ht="24.75" customHeight="1" x14ac:dyDescent="0.25">
      <c r="A11" s="71" t="s">
        <v>57</v>
      </c>
      <c r="B11" s="46" t="s">
        <v>58</v>
      </c>
      <c r="C11" s="72">
        <v>101397</v>
      </c>
      <c r="D11" s="70" t="s">
        <v>18</v>
      </c>
      <c r="E11" s="73">
        <v>5041.25</v>
      </c>
      <c r="F11" s="74">
        <f t="shared" si="0"/>
        <v>1.3684000000000001</v>
      </c>
      <c r="G11" s="74">
        <f t="shared" si="1"/>
        <v>1.3684000000000001</v>
      </c>
      <c r="H11" s="70">
        <v>120</v>
      </c>
      <c r="I11" s="75">
        <f t="shared" si="2"/>
        <v>827813.58</v>
      </c>
      <c r="J11" s="76">
        <f t="shared" si="3"/>
        <v>827813.58</v>
      </c>
    </row>
    <row r="12" spans="1:11" ht="24.75" customHeight="1" x14ac:dyDescent="0.25">
      <c r="A12" s="26" t="s">
        <v>59</v>
      </c>
      <c r="B12" s="33" t="s">
        <v>60</v>
      </c>
      <c r="C12" s="36">
        <v>93572</v>
      </c>
      <c r="D12" s="27" t="s">
        <v>18</v>
      </c>
      <c r="E12" s="37">
        <v>9537.77</v>
      </c>
      <c r="F12" s="29">
        <f t="shared" si="0"/>
        <v>1.3684000000000001</v>
      </c>
      <c r="G12" s="29">
        <f t="shared" si="1"/>
        <v>1.3684000000000001</v>
      </c>
      <c r="H12" s="27">
        <v>60</v>
      </c>
      <c r="I12" s="28">
        <f t="shared" si="2"/>
        <v>783089.07</v>
      </c>
      <c r="J12" s="30">
        <f t="shared" si="3"/>
        <v>783089.07</v>
      </c>
    </row>
    <row r="13" spans="1:11" ht="24.75" customHeight="1" x14ac:dyDescent="0.25">
      <c r="A13" s="32"/>
      <c r="B13" s="33" t="s">
        <v>28</v>
      </c>
      <c r="C13" s="34"/>
      <c r="D13" s="84" t="s">
        <v>18</v>
      </c>
      <c r="E13" s="82">
        <f>SUM(E6:E12,E7,E8,E11)*J5</f>
        <v>80551.112311999997</v>
      </c>
      <c r="F13" s="35"/>
      <c r="G13" s="35"/>
      <c r="H13" s="36"/>
      <c r="I13" s="37">
        <f t="shared" ref="I13:J13" si="4">SUM(I6:I12)</f>
        <v>4833066.75</v>
      </c>
      <c r="J13" s="38">
        <f t="shared" si="4"/>
        <v>4833066.75</v>
      </c>
    </row>
    <row r="14" spans="1:11" ht="24.75" customHeight="1" x14ac:dyDescent="0.25">
      <c r="A14" s="14">
        <v>2</v>
      </c>
      <c r="B14" s="39" t="s">
        <v>29</v>
      </c>
      <c r="C14" s="15"/>
      <c r="D14" s="15"/>
      <c r="E14" s="15"/>
      <c r="F14" s="15"/>
      <c r="G14" s="15"/>
      <c r="H14" s="15"/>
      <c r="I14" s="15"/>
      <c r="J14" s="40"/>
    </row>
    <row r="15" spans="1:11" ht="24.75" customHeight="1" x14ac:dyDescent="0.25">
      <c r="A15" s="14"/>
      <c r="B15" s="39" t="s">
        <v>30</v>
      </c>
      <c r="C15" s="15">
        <v>6</v>
      </c>
      <c r="D15" s="12">
        <v>50792.03</v>
      </c>
      <c r="E15" s="15"/>
      <c r="F15" s="15"/>
      <c r="G15" s="15"/>
      <c r="H15" s="15"/>
      <c r="I15" s="15"/>
      <c r="J15" s="40"/>
    </row>
    <row r="16" spans="1:11" ht="24.75" customHeight="1" x14ac:dyDescent="0.25">
      <c r="A16" s="20" t="s">
        <v>31</v>
      </c>
      <c r="B16" s="21" t="s">
        <v>61</v>
      </c>
      <c r="C16" s="22" t="s">
        <v>33</v>
      </c>
      <c r="D16" s="22" t="s">
        <v>34</v>
      </c>
      <c r="E16" s="23">
        <v>1.25</v>
      </c>
      <c r="F16" s="24">
        <f t="shared" ref="F16:F20" si="5">$I$5</f>
        <v>1.3684000000000001</v>
      </c>
      <c r="G16" s="24">
        <f t="shared" ref="G16:G20" si="6">$J$5</f>
        <v>1.3684000000000001</v>
      </c>
      <c r="H16" s="42">
        <v>0</v>
      </c>
      <c r="I16" s="77">
        <f t="shared" ref="I16:I20" si="7">ROUND(E16*F16*H16,2)</f>
        <v>0</v>
      </c>
      <c r="J16" s="25">
        <f t="shared" ref="J16:J20" si="8">ROUND(E16*G16*H16,2)</f>
        <v>0</v>
      </c>
      <c r="K16" s="43"/>
    </row>
    <row r="17" spans="1:10" ht="24.75" customHeight="1" x14ac:dyDescent="0.25">
      <c r="A17" s="26" t="s">
        <v>35</v>
      </c>
      <c r="B17" s="31" t="s">
        <v>62</v>
      </c>
      <c r="C17" s="27" t="s">
        <v>37</v>
      </c>
      <c r="D17" s="27" t="s">
        <v>38</v>
      </c>
      <c r="E17" s="28">
        <v>258</v>
      </c>
      <c r="F17" s="29">
        <f t="shared" si="5"/>
        <v>1.3684000000000001</v>
      </c>
      <c r="G17" s="29">
        <f t="shared" si="6"/>
        <v>1.3684000000000001</v>
      </c>
      <c r="H17" s="45">
        <v>0</v>
      </c>
      <c r="I17" s="78">
        <f t="shared" si="7"/>
        <v>0</v>
      </c>
      <c r="J17" s="30">
        <f t="shared" si="8"/>
        <v>0</v>
      </c>
    </row>
    <row r="18" spans="1:10" ht="24.75" customHeight="1" x14ac:dyDescent="0.25">
      <c r="A18" s="26" t="s">
        <v>39</v>
      </c>
      <c r="B18" s="46" t="s">
        <v>40</v>
      </c>
      <c r="C18" s="27">
        <v>93563</v>
      </c>
      <c r="D18" s="27" t="s">
        <v>18</v>
      </c>
      <c r="E18" s="28">
        <v>2136.2800000000002</v>
      </c>
      <c r="F18" s="29">
        <f t="shared" si="5"/>
        <v>1.3684000000000001</v>
      </c>
      <c r="G18" s="29">
        <f t="shared" si="6"/>
        <v>1.3684000000000001</v>
      </c>
      <c r="H18" s="47">
        <v>60</v>
      </c>
      <c r="I18" s="75">
        <f t="shared" si="7"/>
        <v>175397.13</v>
      </c>
      <c r="J18" s="30">
        <f t="shared" si="8"/>
        <v>175397.13</v>
      </c>
    </row>
    <row r="19" spans="1:10" ht="24.75" customHeight="1" x14ac:dyDescent="0.25">
      <c r="A19" s="26" t="s">
        <v>41</v>
      </c>
      <c r="B19" s="31" t="s">
        <v>42</v>
      </c>
      <c r="C19" s="27">
        <v>90777</v>
      </c>
      <c r="D19" s="27" t="s">
        <v>18</v>
      </c>
      <c r="E19" s="28">
        <v>5646.72</v>
      </c>
      <c r="F19" s="29">
        <f t="shared" si="5"/>
        <v>1.3684000000000001</v>
      </c>
      <c r="G19" s="29">
        <f t="shared" si="6"/>
        <v>1.3684000000000001</v>
      </c>
      <c r="H19" s="47">
        <v>60</v>
      </c>
      <c r="I19" s="75">
        <f t="shared" si="7"/>
        <v>463618.3</v>
      </c>
      <c r="J19" s="30">
        <f t="shared" si="8"/>
        <v>463618.3</v>
      </c>
    </row>
    <row r="20" spans="1:10" ht="24.75" customHeight="1" x14ac:dyDescent="0.25">
      <c r="A20" s="71" t="s">
        <v>63</v>
      </c>
      <c r="B20" s="46" t="s">
        <v>64</v>
      </c>
      <c r="C20" s="70" t="s">
        <v>65</v>
      </c>
      <c r="D20" s="70" t="s">
        <v>18</v>
      </c>
      <c r="E20" s="75">
        <v>420</v>
      </c>
      <c r="F20" s="74">
        <f t="shared" si="5"/>
        <v>1.3684000000000001</v>
      </c>
      <c r="G20" s="74">
        <f t="shared" si="6"/>
        <v>1.3684000000000001</v>
      </c>
      <c r="H20" s="79">
        <v>60</v>
      </c>
      <c r="I20" s="75">
        <f t="shared" si="7"/>
        <v>34483.68</v>
      </c>
      <c r="J20" s="76">
        <f t="shared" si="8"/>
        <v>34483.68</v>
      </c>
    </row>
    <row r="21" spans="1:10" ht="24.75" customHeight="1" x14ac:dyDescent="0.25">
      <c r="A21" s="32"/>
      <c r="B21" s="48"/>
      <c r="C21" s="34"/>
      <c r="D21" s="85" t="s">
        <v>18</v>
      </c>
      <c r="E21" s="82">
        <f>SUM(E18:E19)*J5</f>
        <v>10650.2572</v>
      </c>
      <c r="F21" s="35"/>
      <c r="G21" s="35"/>
      <c r="H21" s="49"/>
      <c r="I21" s="37">
        <f t="shared" ref="I21:J21" si="9">SUM(I16:I20)</f>
        <v>673499.11</v>
      </c>
      <c r="J21" s="38">
        <f t="shared" si="9"/>
        <v>673499.11</v>
      </c>
    </row>
    <row r="22" spans="1:10" ht="27.75" customHeight="1" x14ac:dyDescent="0.25">
      <c r="A22" s="14">
        <v>3</v>
      </c>
      <c r="B22" s="102" t="s">
        <v>43</v>
      </c>
      <c r="C22" s="103"/>
      <c r="D22" s="15"/>
      <c r="E22" s="15"/>
      <c r="F22" s="15"/>
      <c r="G22" s="15"/>
      <c r="H22" s="15"/>
      <c r="I22" s="50"/>
      <c r="J22" s="51"/>
    </row>
    <row r="23" spans="1:10" ht="105" customHeight="1" x14ac:dyDescent="0.25">
      <c r="A23" s="52" t="s">
        <v>44</v>
      </c>
      <c r="B23" s="80" t="s">
        <v>73</v>
      </c>
      <c r="C23" s="53" t="s">
        <v>66</v>
      </c>
      <c r="D23" s="22" t="s">
        <v>18</v>
      </c>
      <c r="E23" s="23">
        <f>0.8*SUM(E6:E12,E7,E8,E11)</f>
        <v>47092.144</v>
      </c>
      <c r="F23" s="54">
        <f>$I$5</f>
        <v>1.3684000000000001</v>
      </c>
      <c r="G23" s="24">
        <f>$J$5</f>
        <v>1.3684000000000001</v>
      </c>
      <c r="H23" s="55">
        <v>60</v>
      </c>
      <c r="I23" s="56">
        <f>ROUND(E23*F23*H23,2)</f>
        <v>3866453.39</v>
      </c>
      <c r="J23" s="57">
        <f>ROUND(E23*G23*H23,2)</f>
        <v>3866453.39</v>
      </c>
    </row>
    <row r="24" spans="1:10" ht="24.75" customHeight="1" x14ac:dyDescent="0.25">
      <c r="A24" s="58"/>
      <c r="B24" s="104" t="s">
        <v>46</v>
      </c>
      <c r="C24" s="105"/>
      <c r="D24" s="49"/>
      <c r="E24" s="37">
        <f>I24/60</f>
        <v>156216.98749999999</v>
      </c>
      <c r="F24" s="59"/>
      <c r="G24" s="60"/>
      <c r="H24" s="61" t="s">
        <v>47</v>
      </c>
      <c r="I24" s="62">
        <f t="shared" ref="I24:J24" si="10">SUM(I13,I21,I23)</f>
        <v>9373019.25</v>
      </c>
      <c r="J24" s="63">
        <f t="shared" si="10"/>
        <v>9373019.25</v>
      </c>
    </row>
    <row r="25" spans="1:10" ht="75" customHeight="1" x14ac:dyDescent="0.3">
      <c r="A25" s="106" t="s">
        <v>75</v>
      </c>
      <c r="B25" s="107"/>
      <c r="C25" s="107"/>
      <c r="D25" s="107"/>
      <c r="E25" s="108"/>
      <c r="F25" s="86" t="s">
        <v>48</v>
      </c>
      <c r="G25" s="87"/>
      <c r="H25" s="88"/>
      <c r="I25" s="109">
        <f>1-(J24/I24)</f>
        <v>0</v>
      </c>
      <c r="J25" s="110"/>
    </row>
    <row r="26" spans="1:10" ht="12.75" customHeight="1" x14ac:dyDescent="0.25"/>
    <row r="27" spans="1:10" ht="12.75" customHeight="1" x14ac:dyDescent="0.3">
      <c r="B27" s="65" t="s">
        <v>49</v>
      </c>
      <c r="C27" s="65" t="s">
        <v>67</v>
      </c>
      <c r="F27" s="89">
        <f>J24/(D15*5)</f>
        <v>36.907440990249846</v>
      </c>
      <c r="G27" s="90"/>
    </row>
    <row r="28" spans="1:10" ht="12.75" customHeight="1" x14ac:dyDescent="0.25"/>
    <row r="29" spans="1:10" ht="12.75" customHeight="1" x14ac:dyDescent="0.25"/>
    <row r="30" spans="1:10" ht="12.75" customHeight="1" x14ac:dyDescent="0.25"/>
    <row r="31" spans="1:10" ht="12.75" customHeight="1" x14ac:dyDescent="0.25"/>
    <row r="32" spans="1:10"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9">
    <mergeCell ref="F25:H25"/>
    <mergeCell ref="F27:G27"/>
    <mergeCell ref="A1:F2"/>
    <mergeCell ref="I1:J1"/>
    <mergeCell ref="A3:H3"/>
    <mergeCell ref="B22:C22"/>
    <mergeCell ref="B24:C24"/>
    <mergeCell ref="A25:E25"/>
    <mergeCell ref="I25:J25"/>
  </mergeCells>
  <pageMargins left="0.511811024" right="0.511811024" top="0.78740157499999996" bottom="0.78740157499999996"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000"/>
  <sheetViews>
    <sheetView workbookViewId="0">
      <selection sqref="A1:F2"/>
    </sheetView>
  </sheetViews>
  <sheetFormatPr defaultColWidth="12.54296875" defaultRowHeight="15" customHeight="1" x14ac:dyDescent="0.25"/>
  <cols>
    <col min="1" max="1" width="8.54296875" customWidth="1"/>
    <col min="2" max="2" width="75.7265625" customWidth="1"/>
    <col min="3" max="3" width="9.7265625" customWidth="1"/>
    <col min="4" max="4" width="8.54296875" customWidth="1"/>
    <col min="5" max="5" width="11.1796875" customWidth="1"/>
    <col min="6" max="8" width="8.54296875" customWidth="1"/>
    <col min="9" max="9" width="14.81640625" customWidth="1"/>
    <col min="10" max="10" width="15.81640625" customWidth="1"/>
    <col min="11" max="26" width="8.54296875" customWidth="1"/>
  </cols>
  <sheetData>
    <row r="1" spans="1:11" ht="33.75" customHeight="1" x14ac:dyDescent="0.25">
      <c r="A1" s="91" t="s">
        <v>74</v>
      </c>
      <c r="B1" s="92"/>
      <c r="C1" s="92"/>
      <c r="D1" s="92"/>
      <c r="E1" s="92"/>
      <c r="F1" s="93"/>
      <c r="G1" s="1" t="s">
        <v>0</v>
      </c>
      <c r="H1" s="2">
        <v>45748</v>
      </c>
      <c r="I1" s="97" t="s">
        <v>1</v>
      </c>
      <c r="J1" s="98"/>
    </row>
    <row r="2" spans="1:11" ht="24.75" customHeight="1" x14ac:dyDescent="0.25">
      <c r="A2" s="94"/>
      <c r="B2" s="95"/>
      <c r="C2" s="95"/>
      <c r="D2" s="95"/>
      <c r="E2" s="95"/>
      <c r="F2" s="96"/>
      <c r="G2" s="1" t="s">
        <v>2</v>
      </c>
      <c r="H2" s="2">
        <v>45658</v>
      </c>
      <c r="I2" s="3" t="s">
        <v>3</v>
      </c>
      <c r="J2" s="4" t="s">
        <v>4</v>
      </c>
    </row>
    <row r="3" spans="1:11" ht="33" customHeight="1" x14ac:dyDescent="0.25">
      <c r="A3" s="99" t="s">
        <v>68</v>
      </c>
      <c r="B3" s="100"/>
      <c r="C3" s="100"/>
      <c r="D3" s="100"/>
      <c r="E3" s="100"/>
      <c r="F3" s="100"/>
      <c r="G3" s="100"/>
      <c r="H3" s="101"/>
      <c r="I3" s="5">
        <v>0.36840000000000001</v>
      </c>
      <c r="J3" s="6">
        <v>0</v>
      </c>
    </row>
    <row r="4" spans="1:11" ht="30.75" customHeight="1" x14ac:dyDescent="0.25">
      <c r="A4" s="7" t="s">
        <v>6</v>
      </c>
      <c r="B4" s="8" t="s">
        <v>7</v>
      </c>
      <c r="C4" s="9" t="s">
        <v>8</v>
      </c>
      <c r="D4" s="9" t="s">
        <v>9</v>
      </c>
      <c r="E4" s="10" t="s">
        <v>10</v>
      </c>
      <c r="F4" s="9" t="s">
        <v>3</v>
      </c>
      <c r="G4" s="11" t="s">
        <v>11</v>
      </c>
      <c r="H4" s="10" t="s">
        <v>12</v>
      </c>
      <c r="I4" s="12" t="s">
        <v>13</v>
      </c>
      <c r="J4" s="13" t="s">
        <v>14</v>
      </c>
    </row>
    <row r="5" spans="1:11" ht="27.75" customHeight="1" x14ac:dyDescent="0.3">
      <c r="A5" s="14">
        <v>1</v>
      </c>
      <c r="B5" s="15" t="s">
        <v>15</v>
      </c>
      <c r="C5" s="16"/>
      <c r="D5" s="16"/>
      <c r="E5" s="15"/>
      <c r="F5" s="8"/>
      <c r="G5" s="15"/>
      <c r="H5" s="15"/>
      <c r="I5" s="17">
        <f>1+I3</f>
        <v>1.3684000000000001</v>
      </c>
      <c r="J5" s="18">
        <f>I5-(J3*(I5-1))</f>
        <v>1.3684000000000001</v>
      </c>
    </row>
    <row r="6" spans="1:11" ht="25" customHeight="1" x14ac:dyDescent="0.25">
      <c r="A6" s="20" t="s">
        <v>16</v>
      </c>
      <c r="B6" s="21" t="s">
        <v>17</v>
      </c>
      <c r="C6" s="22">
        <v>100534</v>
      </c>
      <c r="D6" s="22" t="s">
        <v>18</v>
      </c>
      <c r="E6" s="23">
        <v>6134.99</v>
      </c>
      <c r="F6" s="24">
        <f t="shared" ref="F6:F12" si="0">$I$5</f>
        <v>1.3684000000000001</v>
      </c>
      <c r="G6" s="24">
        <f t="shared" ref="G6:G12" si="1">$J$5</f>
        <v>1.3684000000000001</v>
      </c>
      <c r="H6" s="22">
        <v>60</v>
      </c>
      <c r="I6" s="23">
        <f t="shared" ref="I6:I12" si="2">ROUND(E6*F6*H6,2)</f>
        <v>503707.22</v>
      </c>
      <c r="J6" s="25">
        <f t="shared" ref="J6:J12" si="3">ROUND(E6*G6*H6,2)</f>
        <v>503707.22</v>
      </c>
    </row>
    <row r="7" spans="1:11" ht="25" customHeight="1" x14ac:dyDescent="0.25">
      <c r="A7" s="26" t="s">
        <v>19</v>
      </c>
      <c r="B7" s="21" t="s">
        <v>20</v>
      </c>
      <c r="C7" s="27">
        <v>101399</v>
      </c>
      <c r="D7" s="27" t="s">
        <v>18</v>
      </c>
      <c r="E7" s="28">
        <v>6304.32</v>
      </c>
      <c r="F7" s="29">
        <f t="shared" si="0"/>
        <v>1.3684000000000001</v>
      </c>
      <c r="G7" s="29">
        <f t="shared" si="1"/>
        <v>1.3684000000000001</v>
      </c>
      <c r="H7" s="70">
        <v>120</v>
      </c>
      <c r="I7" s="28">
        <f t="shared" si="2"/>
        <v>1035219.78</v>
      </c>
      <c r="J7" s="30">
        <f t="shared" si="3"/>
        <v>1035219.78</v>
      </c>
    </row>
    <row r="8" spans="1:11" ht="25" customHeight="1" x14ac:dyDescent="0.25">
      <c r="A8" s="26" t="s">
        <v>22</v>
      </c>
      <c r="B8" s="31" t="s">
        <v>23</v>
      </c>
      <c r="C8" s="27">
        <v>101402</v>
      </c>
      <c r="D8" s="27" t="s">
        <v>18</v>
      </c>
      <c r="E8" s="28">
        <v>4978.3599999999997</v>
      </c>
      <c r="F8" s="29">
        <f t="shared" si="0"/>
        <v>1.3684000000000001</v>
      </c>
      <c r="G8" s="29">
        <f t="shared" si="1"/>
        <v>1.3684000000000001</v>
      </c>
      <c r="H8" s="70">
        <v>120</v>
      </c>
      <c r="I8" s="28">
        <f t="shared" si="2"/>
        <v>817486.54</v>
      </c>
      <c r="J8" s="30">
        <f t="shared" si="3"/>
        <v>817486.54</v>
      </c>
    </row>
    <row r="9" spans="1:11" ht="25" customHeight="1" x14ac:dyDescent="0.25">
      <c r="A9" s="26" t="s">
        <v>24</v>
      </c>
      <c r="B9" s="31" t="s">
        <v>25</v>
      </c>
      <c r="C9" s="27">
        <v>101445</v>
      </c>
      <c r="D9" s="27" t="s">
        <v>18</v>
      </c>
      <c r="E9" s="28">
        <v>5111.13</v>
      </c>
      <c r="F9" s="29">
        <f t="shared" si="0"/>
        <v>1.3684000000000001</v>
      </c>
      <c r="G9" s="29">
        <f t="shared" si="1"/>
        <v>1.3684000000000001</v>
      </c>
      <c r="H9" s="70">
        <v>60</v>
      </c>
      <c r="I9" s="28">
        <f t="shared" si="2"/>
        <v>419644.22</v>
      </c>
      <c r="J9" s="30">
        <f t="shared" si="3"/>
        <v>419644.22</v>
      </c>
    </row>
    <row r="10" spans="1:11" ht="25" customHeight="1" x14ac:dyDescent="0.25">
      <c r="A10" s="26" t="s">
        <v>26</v>
      </c>
      <c r="B10" s="31" t="s">
        <v>27</v>
      </c>
      <c r="C10" s="27">
        <v>101446</v>
      </c>
      <c r="D10" s="27" t="s">
        <v>18</v>
      </c>
      <c r="E10" s="28">
        <v>5433.43</v>
      </c>
      <c r="F10" s="29">
        <f t="shared" si="0"/>
        <v>1.3684000000000001</v>
      </c>
      <c r="G10" s="29">
        <f t="shared" si="1"/>
        <v>1.3684000000000001</v>
      </c>
      <c r="H10" s="70">
        <v>60</v>
      </c>
      <c r="I10" s="28">
        <f t="shared" si="2"/>
        <v>446106.34</v>
      </c>
      <c r="J10" s="30">
        <f t="shared" si="3"/>
        <v>446106.34</v>
      </c>
    </row>
    <row r="11" spans="1:11" ht="25" customHeight="1" x14ac:dyDescent="0.25">
      <c r="A11" s="71" t="s">
        <v>57</v>
      </c>
      <c r="B11" s="46" t="s">
        <v>58</v>
      </c>
      <c r="C11" s="72">
        <v>101397</v>
      </c>
      <c r="D11" s="70" t="s">
        <v>18</v>
      </c>
      <c r="E11" s="73">
        <v>5041.25</v>
      </c>
      <c r="F11" s="74">
        <f t="shared" si="0"/>
        <v>1.3684000000000001</v>
      </c>
      <c r="G11" s="74">
        <f t="shared" si="1"/>
        <v>1.3684000000000001</v>
      </c>
      <c r="H11" s="70">
        <v>120</v>
      </c>
      <c r="I11" s="75">
        <f t="shared" si="2"/>
        <v>827813.58</v>
      </c>
      <c r="J11" s="76">
        <f t="shared" si="3"/>
        <v>827813.58</v>
      </c>
    </row>
    <row r="12" spans="1:11" ht="25" customHeight="1" x14ac:dyDescent="0.25">
      <c r="A12" s="26" t="s">
        <v>59</v>
      </c>
      <c r="B12" s="33" t="s">
        <v>60</v>
      </c>
      <c r="C12" s="36">
        <v>93572</v>
      </c>
      <c r="D12" s="27" t="s">
        <v>18</v>
      </c>
      <c r="E12" s="37">
        <v>9537.77</v>
      </c>
      <c r="F12" s="29">
        <f t="shared" si="0"/>
        <v>1.3684000000000001</v>
      </c>
      <c r="G12" s="29">
        <f t="shared" si="1"/>
        <v>1.3684000000000001</v>
      </c>
      <c r="H12" s="27">
        <v>60</v>
      </c>
      <c r="I12" s="28">
        <f t="shared" si="2"/>
        <v>783089.07</v>
      </c>
      <c r="J12" s="30">
        <f t="shared" si="3"/>
        <v>783089.07</v>
      </c>
    </row>
    <row r="13" spans="1:11" ht="25" customHeight="1" x14ac:dyDescent="0.25">
      <c r="A13" s="32"/>
      <c r="B13" s="33" t="s">
        <v>28</v>
      </c>
      <c r="C13" s="34"/>
      <c r="D13" s="84" t="s">
        <v>18</v>
      </c>
      <c r="E13" s="82">
        <f>SUM(E6:E12,E7,E8,E11)*J5</f>
        <v>80551.112311999997</v>
      </c>
      <c r="F13" s="35"/>
      <c r="G13" s="35"/>
      <c r="H13" s="36"/>
      <c r="I13" s="37">
        <f t="shared" ref="I13:J13" si="4">SUM(I6:I12)</f>
        <v>4833066.75</v>
      </c>
      <c r="J13" s="38">
        <f t="shared" si="4"/>
        <v>4833066.75</v>
      </c>
    </row>
    <row r="14" spans="1:11" ht="21" customHeight="1" x14ac:dyDescent="0.25">
      <c r="A14" s="14">
        <v>2</v>
      </c>
      <c r="B14" s="39" t="s">
        <v>29</v>
      </c>
      <c r="C14" s="15"/>
      <c r="D14" s="15"/>
      <c r="E14" s="15"/>
      <c r="F14" s="15"/>
      <c r="G14" s="15"/>
      <c r="H14" s="15"/>
      <c r="I14" s="15"/>
      <c r="J14" s="40"/>
      <c r="K14" s="43"/>
    </row>
    <row r="15" spans="1:11" ht="26.25" customHeight="1" x14ac:dyDescent="0.25">
      <c r="A15" s="14"/>
      <c r="B15" s="39" t="s">
        <v>69</v>
      </c>
      <c r="C15" s="15">
        <v>6</v>
      </c>
      <c r="D15" s="67">
        <v>11956.38</v>
      </c>
      <c r="E15" s="15"/>
      <c r="F15" s="15"/>
      <c r="G15" s="15"/>
      <c r="H15" s="15"/>
      <c r="I15" s="15"/>
      <c r="J15" s="40"/>
    </row>
    <row r="16" spans="1:11" ht="24.75" customHeight="1" x14ac:dyDescent="0.25">
      <c r="A16" s="20" t="s">
        <v>31</v>
      </c>
      <c r="B16" s="80" t="s">
        <v>32</v>
      </c>
      <c r="C16" s="22" t="s">
        <v>33</v>
      </c>
      <c r="D16" s="22" t="s">
        <v>34</v>
      </c>
      <c r="E16" s="23">
        <v>1.25</v>
      </c>
      <c r="F16" s="24">
        <f t="shared" ref="F16:F20" si="5">$I$5</f>
        <v>1.3684000000000001</v>
      </c>
      <c r="G16" s="24">
        <f t="shared" ref="G16:G20" si="6">$J$5</f>
        <v>1.3684000000000001</v>
      </c>
      <c r="H16" s="42">
        <v>23400</v>
      </c>
      <c r="I16" s="75">
        <f t="shared" ref="I16:I20" si="7">ROUND(E16*F16*H16,2)</f>
        <v>40025.699999999997</v>
      </c>
      <c r="J16" s="25">
        <f t="shared" ref="J16:J20" si="8">ROUND(E16*G16*H16,2)</f>
        <v>40025.699999999997</v>
      </c>
    </row>
    <row r="17" spans="1:10" ht="24.75" customHeight="1" x14ac:dyDescent="0.25">
      <c r="A17" s="26" t="s">
        <v>35</v>
      </c>
      <c r="B17" s="31" t="s">
        <v>62</v>
      </c>
      <c r="C17" s="27" t="s">
        <v>37</v>
      </c>
      <c r="D17" s="27" t="s">
        <v>38</v>
      </c>
      <c r="E17" s="28">
        <v>258</v>
      </c>
      <c r="F17" s="29">
        <f t="shared" si="5"/>
        <v>1.3684000000000001</v>
      </c>
      <c r="G17" s="29">
        <f t="shared" si="6"/>
        <v>1.3684000000000001</v>
      </c>
      <c r="H17" s="45">
        <v>0</v>
      </c>
      <c r="I17" s="75">
        <f t="shared" si="7"/>
        <v>0</v>
      </c>
      <c r="J17" s="30">
        <f t="shared" si="8"/>
        <v>0</v>
      </c>
    </row>
    <row r="18" spans="1:10" ht="24.75" customHeight="1" x14ac:dyDescent="0.25">
      <c r="A18" s="26" t="s">
        <v>39</v>
      </c>
      <c r="B18" s="46" t="s">
        <v>40</v>
      </c>
      <c r="C18" s="27">
        <v>93563</v>
      </c>
      <c r="D18" s="27" t="s">
        <v>18</v>
      </c>
      <c r="E18" s="28">
        <v>2136.2800000000002</v>
      </c>
      <c r="F18" s="29">
        <f t="shared" si="5"/>
        <v>1.3684000000000001</v>
      </c>
      <c r="G18" s="29">
        <f t="shared" si="6"/>
        <v>1.3684000000000001</v>
      </c>
      <c r="H18" s="47">
        <v>60</v>
      </c>
      <c r="I18" s="75">
        <f t="shared" si="7"/>
        <v>175397.13</v>
      </c>
      <c r="J18" s="30">
        <f t="shared" si="8"/>
        <v>175397.13</v>
      </c>
    </row>
    <row r="19" spans="1:10" ht="24.75" customHeight="1" x14ac:dyDescent="0.25">
      <c r="A19" s="26" t="s">
        <v>41</v>
      </c>
      <c r="B19" s="31" t="s">
        <v>42</v>
      </c>
      <c r="C19" s="27">
        <v>90777</v>
      </c>
      <c r="D19" s="27" t="s">
        <v>18</v>
      </c>
      <c r="E19" s="28">
        <v>5646.72</v>
      </c>
      <c r="F19" s="29">
        <f t="shared" si="5"/>
        <v>1.3684000000000001</v>
      </c>
      <c r="G19" s="29">
        <f t="shared" si="6"/>
        <v>1.3684000000000001</v>
      </c>
      <c r="H19" s="47">
        <v>60</v>
      </c>
      <c r="I19" s="75">
        <f t="shared" si="7"/>
        <v>463618.3</v>
      </c>
      <c r="J19" s="30">
        <f t="shared" si="8"/>
        <v>463618.3</v>
      </c>
    </row>
    <row r="20" spans="1:10" ht="24.75" customHeight="1" x14ac:dyDescent="0.25">
      <c r="A20" s="71" t="s">
        <v>63</v>
      </c>
      <c r="B20" s="46" t="s">
        <v>64</v>
      </c>
      <c r="C20" s="70" t="s">
        <v>65</v>
      </c>
      <c r="D20" s="70" t="s">
        <v>70</v>
      </c>
      <c r="E20" s="75">
        <v>257.2</v>
      </c>
      <c r="F20" s="74">
        <f t="shared" si="5"/>
        <v>1.3684000000000001</v>
      </c>
      <c r="G20" s="74">
        <f t="shared" si="6"/>
        <v>1.3684000000000001</v>
      </c>
      <c r="H20" s="79">
        <v>60</v>
      </c>
      <c r="I20" s="75">
        <f t="shared" si="7"/>
        <v>21117.15</v>
      </c>
      <c r="J20" s="76">
        <f t="shared" si="8"/>
        <v>21117.15</v>
      </c>
    </row>
    <row r="21" spans="1:10" ht="24.75" customHeight="1" x14ac:dyDescent="0.25">
      <c r="A21" s="32"/>
      <c r="B21" s="48"/>
      <c r="C21" s="34"/>
      <c r="D21" s="85" t="s">
        <v>18</v>
      </c>
      <c r="E21" s="82">
        <f>SUM(E18:E19)*J5</f>
        <v>10650.2572</v>
      </c>
      <c r="F21" s="35"/>
      <c r="G21" s="35"/>
      <c r="H21" s="49"/>
      <c r="I21" s="37">
        <f t="shared" ref="I21:J21" si="9">SUM(I16:I20)</f>
        <v>700158.28</v>
      </c>
      <c r="J21" s="38">
        <f t="shared" si="9"/>
        <v>700158.28</v>
      </c>
    </row>
    <row r="22" spans="1:10" ht="30" customHeight="1" x14ac:dyDescent="0.25">
      <c r="A22" s="14">
        <v>3</v>
      </c>
      <c r="B22" s="102" t="s">
        <v>43</v>
      </c>
      <c r="C22" s="103"/>
      <c r="D22" s="15"/>
      <c r="E22" s="15"/>
      <c r="F22" s="15"/>
      <c r="G22" s="15"/>
      <c r="H22" s="15"/>
      <c r="I22" s="50"/>
      <c r="J22" s="51"/>
    </row>
    <row r="23" spans="1:10" ht="105" customHeight="1" x14ac:dyDescent="0.25">
      <c r="A23" s="52" t="s">
        <v>44</v>
      </c>
      <c r="B23" s="80" t="s">
        <v>73</v>
      </c>
      <c r="C23" s="53" t="s">
        <v>66</v>
      </c>
      <c r="D23" s="22" t="s">
        <v>18</v>
      </c>
      <c r="E23" s="23">
        <f>0.8*SUM(E6:E12,E7,E8,E11)</f>
        <v>47092.144</v>
      </c>
      <c r="F23" s="54">
        <f>$I$5</f>
        <v>1.3684000000000001</v>
      </c>
      <c r="G23" s="24">
        <f>$J$5</f>
        <v>1.3684000000000001</v>
      </c>
      <c r="H23" s="55">
        <v>60</v>
      </c>
      <c r="I23" s="56">
        <f>ROUND(E23*F23*H23,2)</f>
        <v>3866453.39</v>
      </c>
      <c r="J23" s="57">
        <f>ROUND(E23*G23*H23,2)</f>
        <v>3866453.39</v>
      </c>
    </row>
    <row r="24" spans="1:10" ht="24.75" customHeight="1" x14ac:dyDescent="0.25">
      <c r="A24" s="58"/>
      <c r="B24" s="104" t="s">
        <v>46</v>
      </c>
      <c r="C24" s="105"/>
      <c r="D24" s="49"/>
      <c r="E24" s="37">
        <f>I24/60</f>
        <v>156661.307</v>
      </c>
      <c r="F24" s="59"/>
      <c r="G24" s="60"/>
      <c r="H24" s="61" t="s">
        <v>47</v>
      </c>
      <c r="I24" s="62">
        <f t="shared" ref="I24:J24" si="10">SUM(I13,I21,I23)</f>
        <v>9399678.4199999999</v>
      </c>
      <c r="J24" s="63">
        <f t="shared" si="10"/>
        <v>9399678.4199999999</v>
      </c>
    </row>
    <row r="25" spans="1:10" ht="75" customHeight="1" x14ac:dyDescent="0.3">
      <c r="A25" s="106" t="s">
        <v>75</v>
      </c>
      <c r="B25" s="107"/>
      <c r="C25" s="107"/>
      <c r="D25" s="107"/>
      <c r="E25" s="108"/>
      <c r="F25" s="86" t="s">
        <v>48</v>
      </c>
      <c r="G25" s="87"/>
      <c r="H25" s="88"/>
      <c r="I25" s="109">
        <f>1-(J24/I24)</f>
        <v>0</v>
      </c>
      <c r="J25" s="110"/>
    </row>
    <row r="26" spans="1:10" ht="12.75" customHeight="1" x14ac:dyDescent="0.25"/>
    <row r="27" spans="1:10" ht="12.75" customHeight="1" x14ac:dyDescent="0.3">
      <c r="B27" s="65" t="s">
        <v>49</v>
      </c>
      <c r="C27" s="65" t="s">
        <v>71</v>
      </c>
      <c r="F27" s="89">
        <f>J24/(38870.52*5)</f>
        <v>48.364047715338003</v>
      </c>
      <c r="G27" s="90"/>
    </row>
    <row r="28" spans="1:10" ht="12.75" customHeight="1" x14ac:dyDescent="0.25"/>
    <row r="29" spans="1:10" ht="12.75" customHeight="1" x14ac:dyDescent="0.25"/>
    <row r="30" spans="1:10" ht="12.75" customHeight="1" x14ac:dyDescent="0.25"/>
    <row r="31" spans="1:10" ht="12.75" customHeight="1" x14ac:dyDescent="0.25"/>
    <row r="32" spans="1:10"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9">
    <mergeCell ref="F25:H25"/>
    <mergeCell ref="F27:G27"/>
    <mergeCell ref="A1:F2"/>
    <mergeCell ref="I1:J1"/>
    <mergeCell ref="A3:H3"/>
    <mergeCell ref="B22:C22"/>
    <mergeCell ref="B24:C24"/>
    <mergeCell ref="A25:E25"/>
    <mergeCell ref="I25:J25"/>
  </mergeCells>
  <pageMargins left="0.511811024" right="0.511811024" top="0.78740157499999996" bottom="0.78740157499999996" header="0" footer="0"/>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999"/>
  <sheetViews>
    <sheetView workbookViewId="0">
      <selection sqref="A1:F2"/>
    </sheetView>
  </sheetViews>
  <sheetFormatPr defaultColWidth="12.54296875" defaultRowHeight="15" customHeight="1" x14ac:dyDescent="0.25"/>
  <cols>
    <col min="1" max="1" width="8.54296875" customWidth="1"/>
    <col min="2" max="2" width="75.7265625" customWidth="1"/>
    <col min="3" max="3" width="9.7265625" customWidth="1"/>
    <col min="4" max="4" width="8.54296875" customWidth="1"/>
    <col min="5" max="5" width="9.7265625" customWidth="1"/>
    <col min="6" max="8" width="8.54296875" customWidth="1"/>
    <col min="9" max="9" width="14.54296875" customWidth="1"/>
    <col min="10" max="10" width="14.81640625" customWidth="1"/>
    <col min="11" max="26" width="8.54296875" customWidth="1"/>
  </cols>
  <sheetData>
    <row r="1" spans="1:11" ht="30" customHeight="1" x14ac:dyDescent="0.25">
      <c r="A1" s="91" t="s">
        <v>74</v>
      </c>
      <c r="B1" s="92"/>
      <c r="C1" s="92"/>
      <c r="D1" s="92"/>
      <c r="E1" s="92"/>
      <c r="F1" s="93"/>
      <c r="G1" s="1" t="s">
        <v>0</v>
      </c>
      <c r="H1" s="2">
        <v>45748</v>
      </c>
      <c r="I1" s="97" t="s">
        <v>1</v>
      </c>
      <c r="J1" s="98"/>
    </row>
    <row r="2" spans="1:11" ht="31.5" customHeight="1" thickBot="1" x14ac:dyDescent="0.3">
      <c r="A2" s="94"/>
      <c r="B2" s="95"/>
      <c r="C2" s="95"/>
      <c r="D2" s="95"/>
      <c r="E2" s="95"/>
      <c r="F2" s="96"/>
      <c r="G2" s="1" t="s">
        <v>2</v>
      </c>
      <c r="H2" s="2">
        <v>45658</v>
      </c>
      <c r="I2" s="3" t="s">
        <v>3</v>
      </c>
      <c r="J2" s="4" t="s">
        <v>4</v>
      </c>
    </row>
    <row r="3" spans="1:11" ht="33" customHeight="1" thickBot="1" x14ac:dyDescent="0.3">
      <c r="A3" s="99" t="s">
        <v>72</v>
      </c>
      <c r="B3" s="100"/>
      <c r="C3" s="100"/>
      <c r="D3" s="100"/>
      <c r="E3" s="100"/>
      <c r="F3" s="100"/>
      <c r="G3" s="100"/>
      <c r="H3" s="101"/>
      <c r="I3" s="5">
        <v>0.36840000000000001</v>
      </c>
      <c r="J3" s="6">
        <v>0</v>
      </c>
    </row>
    <row r="4" spans="1:11" ht="27" customHeight="1" x14ac:dyDescent="0.25">
      <c r="A4" s="7" t="s">
        <v>6</v>
      </c>
      <c r="B4" s="8" t="s">
        <v>7</v>
      </c>
      <c r="C4" s="9" t="s">
        <v>8</v>
      </c>
      <c r="D4" s="9" t="s">
        <v>9</v>
      </c>
      <c r="E4" s="10" t="s">
        <v>10</v>
      </c>
      <c r="F4" s="9" t="s">
        <v>3</v>
      </c>
      <c r="G4" s="11" t="s">
        <v>11</v>
      </c>
      <c r="H4" s="10" t="s">
        <v>12</v>
      </c>
      <c r="I4" s="12" t="s">
        <v>13</v>
      </c>
      <c r="J4" s="13" t="s">
        <v>14</v>
      </c>
    </row>
    <row r="5" spans="1:11" ht="27.75" customHeight="1" x14ac:dyDescent="0.3">
      <c r="A5" s="14">
        <v>1</v>
      </c>
      <c r="B5" s="15" t="s">
        <v>15</v>
      </c>
      <c r="C5" s="16"/>
      <c r="D5" s="16"/>
      <c r="E5" s="15"/>
      <c r="F5" s="8"/>
      <c r="G5" s="15"/>
      <c r="H5" s="15"/>
      <c r="I5" s="17">
        <f>1+I3</f>
        <v>1.3684000000000001</v>
      </c>
      <c r="J5" s="18">
        <f>I5-(J3*(I5-1))</f>
        <v>1.3684000000000001</v>
      </c>
    </row>
    <row r="6" spans="1:11" ht="24.75" customHeight="1" x14ac:dyDescent="0.25">
      <c r="A6" s="20" t="s">
        <v>16</v>
      </c>
      <c r="B6" s="21" t="s">
        <v>17</v>
      </c>
      <c r="C6" s="22">
        <v>100534</v>
      </c>
      <c r="D6" s="22" t="s">
        <v>18</v>
      </c>
      <c r="E6" s="23">
        <v>6134.99</v>
      </c>
      <c r="F6" s="24">
        <f t="shared" ref="F6:F10" si="0">$I$5</f>
        <v>1.3684000000000001</v>
      </c>
      <c r="G6" s="24">
        <f t="shared" ref="G6:G10" si="1">$J$5</f>
        <v>1.3684000000000001</v>
      </c>
      <c r="H6" s="22">
        <v>60</v>
      </c>
      <c r="I6" s="23">
        <f t="shared" ref="I6:I10" si="2">ROUND(E6*F6*H6,2)</f>
        <v>503707.22</v>
      </c>
      <c r="J6" s="25">
        <f t="shared" ref="J6:J10" si="3">ROUND(E6*G6*H6,2)</f>
        <v>503707.22</v>
      </c>
    </row>
    <row r="7" spans="1:11" ht="24.75" customHeight="1" x14ac:dyDescent="0.25">
      <c r="A7" s="26" t="s">
        <v>19</v>
      </c>
      <c r="B7" s="21" t="s">
        <v>20</v>
      </c>
      <c r="C7" s="27">
        <v>101399</v>
      </c>
      <c r="D7" s="27" t="s">
        <v>18</v>
      </c>
      <c r="E7" s="28">
        <v>6304.32</v>
      </c>
      <c r="F7" s="29">
        <f t="shared" si="0"/>
        <v>1.3684000000000001</v>
      </c>
      <c r="G7" s="29">
        <f t="shared" si="1"/>
        <v>1.3684000000000001</v>
      </c>
      <c r="H7" s="27">
        <v>60</v>
      </c>
      <c r="I7" s="28">
        <f t="shared" si="2"/>
        <v>517609.89</v>
      </c>
      <c r="J7" s="30">
        <f t="shared" si="3"/>
        <v>517609.89</v>
      </c>
    </row>
    <row r="8" spans="1:11" ht="24.75" customHeight="1" x14ac:dyDescent="0.25">
      <c r="A8" s="26" t="s">
        <v>22</v>
      </c>
      <c r="B8" s="31" t="s">
        <v>23</v>
      </c>
      <c r="C8" s="27">
        <v>101402</v>
      </c>
      <c r="D8" s="27" t="s">
        <v>18</v>
      </c>
      <c r="E8" s="28">
        <v>4978.3599999999997</v>
      </c>
      <c r="F8" s="29">
        <f t="shared" si="0"/>
        <v>1.3684000000000001</v>
      </c>
      <c r="G8" s="29">
        <f t="shared" si="1"/>
        <v>1.3684000000000001</v>
      </c>
      <c r="H8" s="27">
        <v>60</v>
      </c>
      <c r="I8" s="28">
        <f t="shared" si="2"/>
        <v>408743.27</v>
      </c>
      <c r="J8" s="30">
        <f t="shared" si="3"/>
        <v>408743.27</v>
      </c>
    </row>
    <row r="9" spans="1:11" ht="24.75" customHeight="1" x14ac:dyDescent="0.25">
      <c r="A9" s="26" t="s">
        <v>24</v>
      </c>
      <c r="B9" s="31" t="s">
        <v>25</v>
      </c>
      <c r="C9" s="27">
        <v>101445</v>
      </c>
      <c r="D9" s="27" t="s">
        <v>18</v>
      </c>
      <c r="E9" s="28">
        <v>5111.13</v>
      </c>
      <c r="F9" s="29">
        <f t="shared" si="0"/>
        <v>1.3684000000000001</v>
      </c>
      <c r="G9" s="29">
        <f t="shared" si="1"/>
        <v>1.3684000000000001</v>
      </c>
      <c r="H9" s="27">
        <v>60</v>
      </c>
      <c r="I9" s="28">
        <f t="shared" si="2"/>
        <v>419644.22</v>
      </c>
      <c r="J9" s="30">
        <f t="shared" si="3"/>
        <v>419644.22</v>
      </c>
    </row>
    <row r="10" spans="1:11" ht="24.75" customHeight="1" x14ac:dyDescent="0.25">
      <c r="A10" s="26" t="s">
        <v>26</v>
      </c>
      <c r="B10" s="31" t="s">
        <v>27</v>
      </c>
      <c r="C10" s="27">
        <v>101446</v>
      </c>
      <c r="D10" s="27" t="s">
        <v>18</v>
      </c>
      <c r="E10" s="28">
        <v>5433.43</v>
      </c>
      <c r="F10" s="29">
        <f t="shared" si="0"/>
        <v>1.3684000000000001</v>
      </c>
      <c r="G10" s="29">
        <f t="shared" si="1"/>
        <v>1.3684000000000001</v>
      </c>
      <c r="H10" s="27">
        <v>60</v>
      </c>
      <c r="I10" s="28">
        <f t="shared" si="2"/>
        <v>446106.34</v>
      </c>
      <c r="J10" s="30">
        <f t="shared" si="3"/>
        <v>446106.34</v>
      </c>
    </row>
    <row r="11" spans="1:11" ht="24.75" customHeight="1" x14ac:dyDescent="0.25">
      <c r="A11" s="32"/>
      <c r="B11" s="33" t="s">
        <v>28</v>
      </c>
      <c r="C11" s="34"/>
      <c r="D11" s="84" t="s">
        <v>18</v>
      </c>
      <c r="E11" s="82">
        <f>SUM(E6:E10)*J5</f>
        <v>38263.515531999998</v>
      </c>
      <c r="F11" s="35"/>
      <c r="G11" s="35"/>
      <c r="H11" s="36"/>
      <c r="I11" s="37">
        <f t="shared" ref="I11:J11" si="4">SUM(I6:I10)</f>
        <v>2295810.94</v>
      </c>
      <c r="J11" s="38">
        <f t="shared" si="4"/>
        <v>2295810.94</v>
      </c>
    </row>
    <row r="12" spans="1:11" ht="24.75" customHeight="1" x14ac:dyDescent="0.25">
      <c r="A12" s="14">
        <v>2</v>
      </c>
      <c r="B12" s="39" t="s">
        <v>29</v>
      </c>
      <c r="C12" s="15"/>
      <c r="D12" s="15"/>
      <c r="E12" s="15"/>
      <c r="F12" s="15"/>
      <c r="G12" s="15"/>
      <c r="H12" s="15"/>
      <c r="I12" s="15"/>
      <c r="J12" s="40"/>
    </row>
    <row r="13" spans="1:11" ht="24.75" customHeight="1" x14ac:dyDescent="0.25">
      <c r="A13" s="14"/>
      <c r="B13" s="39" t="s">
        <v>30</v>
      </c>
      <c r="C13" s="15">
        <v>11</v>
      </c>
      <c r="D13" s="67">
        <v>11643.33</v>
      </c>
      <c r="E13" s="15"/>
      <c r="F13" s="15"/>
      <c r="G13" s="15"/>
      <c r="H13" s="15"/>
      <c r="I13" s="15"/>
      <c r="J13" s="40"/>
    </row>
    <row r="14" spans="1:11" ht="24.75" customHeight="1" x14ac:dyDescent="0.25">
      <c r="A14" s="20" t="s">
        <v>31</v>
      </c>
      <c r="B14" s="80" t="s">
        <v>32</v>
      </c>
      <c r="C14" s="22" t="s">
        <v>33</v>
      </c>
      <c r="D14" s="22" t="s">
        <v>34</v>
      </c>
      <c r="E14" s="23">
        <v>1.25</v>
      </c>
      <c r="F14" s="24">
        <f t="shared" ref="F14:F17" si="5">$I$5</f>
        <v>1.3684000000000001</v>
      </c>
      <c r="G14" s="24">
        <f t="shared" ref="G14:G17" si="6">$J$5</f>
        <v>1.3684000000000001</v>
      </c>
      <c r="H14" s="42">
        <v>66900</v>
      </c>
      <c r="I14" s="28">
        <f t="shared" ref="I14:I17" si="7">ROUND(E14*F14*H14,2)</f>
        <v>114432.45</v>
      </c>
      <c r="J14" s="25">
        <f t="shared" ref="J14:J17" si="8">ROUND(E14*G14*H14,2)</f>
        <v>114432.45</v>
      </c>
      <c r="K14" s="43"/>
    </row>
    <row r="15" spans="1:11" ht="24.75" customHeight="1" x14ac:dyDescent="0.25">
      <c r="A15" s="26" t="s">
        <v>35</v>
      </c>
      <c r="B15" s="81" t="s">
        <v>36</v>
      </c>
      <c r="C15" s="27" t="s">
        <v>37</v>
      </c>
      <c r="D15" s="27" t="s">
        <v>38</v>
      </c>
      <c r="E15" s="28">
        <v>258</v>
      </c>
      <c r="F15" s="29">
        <f t="shared" si="5"/>
        <v>1.3684000000000001</v>
      </c>
      <c r="G15" s="29">
        <f t="shared" si="6"/>
        <v>1.3684000000000001</v>
      </c>
      <c r="H15" s="45">
        <v>4960</v>
      </c>
      <c r="I15" s="28">
        <f t="shared" si="7"/>
        <v>1751114.11</v>
      </c>
      <c r="J15" s="30">
        <f t="shared" si="8"/>
        <v>1751114.11</v>
      </c>
    </row>
    <row r="16" spans="1:11" ht="24.75" customHeight="1" x14ac:dyDescent="0.25">
      <c r="A16" s="26" t="s">
        <v>39</v>
      </c>
      <c r="B16" s="46" t="s">
        <v>40</v>
      </c>
      <c r="C16" s="27">
        <v>93563</v>
      </c>
      <c r="D16" s="27" t="s">
        <v>18</v>
      </c>
      <c r="E16" s="28">
        <v>2136.2800000000002</v>
      </c>
      <c r="F16" s="29">
        <f t="shared" si="5"/>
        <v>1.3684000000000001</v>
      </c>
      <c r="G16" s="29">
        <f t="shared" si="6"/>
        <v>1.3684000000000001</v>
      </c>
      <c r="H16" s="47">
        <v>60</v>
      </c>
      <c r="I16" s="28">
        <f t="shared" si="7"/>
        <v>175397.13</v>
      </c>
      <c r="J16" s="30">
        <f t="shared" si="8"/>
        <v>175397.13</v>
      </c>
    </row>
    <row r="17" spans="1:10" ht="24.75" customHeight="1" x14ac:dyDescent="0.25">
      <c r="A17" s="26" t="s">
        <v>41</v>
      </c>
      <c r="B17" s="31" t="s">
        <v>42</v>
      </c>
      <c r="C17" s="27">
        <v>90777</v>
      </c>
      <c r="D17" s="27" t="s">
        <v>18</v>
      </c>
      <c r="E17" s="28">
        <v>5646.72</v>
      </c>
      <c r="F17" s="29">
        <f t="shared" si="5"/>
        <v>1.3684000000000001</v>
      </c>
      <c r="G17" s="29">
        <f t="shared" si="6"/>
        <v>1.3684000000000001</v>
      </c>
      <c r="H17" s="47">
        <v>60</v>
      </c>
      <c r="I17" s="28">
        <f t="shared" si="7"/>
        <v>463618.3</v>
      </c>
      <c r="J17" s="30">
        <f t="shared" si="8"/>
        <v>463618.3</v>
      </c>
    </row>
    <row r="18" spans="1:10" ht="24.75" customHeight="1" x14ac:dyDescent="0.25">
      <c r="A18" s="32"/>
      <c r="B18" s="48"/>
      <c r="C18" s="34"/>
      <c r="D18" s="85" t="s">
        <v>18</v>
      </c>
      <c r="E18" s="82">
        <f>SUM(E16:E17)*J5</f>
        <v>10650.2572</v>
      </c>
      <c r="F18" s="35"/>
      <c r="G18" s="35"/>
      <c r="H18" s="49"/>
      <c r="I18" s="37">
        <f t="shared" ref="I18:J18" si="9">SUM(I14:I17)</f>
        <v>2504561.9899999998</v>
      </c>
      <c r="J18" s="38">
        <f t="shared" si="9"/>
        <v>2504561.9899999998</v>
      </c>
    </row>
    <row r="19" spans="1:10" ht="27.75" customHeight="1" x14ac:dyDescent="0.25">
      <c r="A19" s="14">
        <v>3</v>
      </c>
      <c r="B19" s="102" t="s">
        <v>43</v>
      </c>
      <c r="C19" s="103"/>
      <c r="D19" s="15"/>
      <c r="E19" s="15"/>
      <c r="F19" s="15"/>
      <c r="G19" s="15"/>
      <c r="H19" s="15"/>
      <c r="I19" s="50"/>
      <c r="J19" s="51"/>
    </row>
    <row r="20" spans="1:10" ht="105" customHeight="1" x14ac:dyDescent="0.25">
      <c r="A20" s="52" t="s">
        <v>44</v>
      </c>
      <c r="B20" s="80" t="s">
        <v>73</v>
      </c>
      <c r="C20" s="53" t="s">
        <v>45</v>
      </c>
      <c r="D20" s="22" t="s">
        <v>18</v>
      </c>
      <c r="E20" s="23">
        <f>0.8*SUM(E6:E10)</f>
        <v>22369.784</v>
      </c>
      <c r="F20" s="54">
        <f>$I$5</f>
        <v>1.3684000000000001</v>
      </c>
      <c r="G20" s="24">
        <f>$J$5</f>
        <v>1.3684000000000001</v>
      </c>
      <c r="H20" s="55">
        <v>60</v>
      </c>
      <c r="I20" s="56">
        <f>ROUND(E20*F20*H20,2)</f>
        <v>1836648.75</v>
      </c>
      <c r="J20" s="57">
        <f>ROUND(E20*G20*H20,2)</f>
        <v>1836648.75</v>
      </c>
    </row>
    <row r="21" spans="1:10" ht="24.75" customHeight="1" x14ac:dyDescent="0.25">
      <c r="A21" s="58"/>
      <c r="B21" s="104" t="s">
        <v>46</v>
      </c>
      <c r="C21" s="105"/>
      <c r="D21" s="49"/>
      <c r="E21" s="66">
        <f>I21/60</f>
        <v>110617.02799999999</v>
      </c>
      <c r="F21" s="59"/>
      <c r="G21" s="60"/>
      <c r="H21" s="61" t="s">
        <v>47</v>
      </c>
      <c r="I21" s="62">
        <f t="shared" ref="I21:J21" si="10">SUM(I11,I18,I20)</f>
        <v>6637021.6799999997</v>
      </c>
      <c r="J21" s="63">
        <f t="shared" si="10"/>
        <v>6637021.6799999997</v>
      </c>
    </row>
    <row r="22" spans="1:10" ht="75" customHeight="1" x14ac:dyDescent="0.3">
      <c r="A22" s="106" t="s">
        <v>75</v>
      </c>
      <c r="B22" s="107"/>
      <c r="C22" s="107"/>
      <c r="D22" s="107"/>
      <c r="E22" s="108"/>
      <c r="F22" s="86" t="s">
        <v>48</v>
      </c>
      <c r="G22" s="87"/>
      <c r="H22" s="88"/>
      <c r="I22" s="109">
        <f>1-(J21/I21)</f>
        <v>0</v>
      </c>
      <c r="J22" s="110"/>
    </row>
    <row r="23" spans="1:10" ht="12.75" customHeight="1" x14ac:dyDescent="0.25"/>
    <row r="24" spans="1:10" ht="12.75" customHeight="1" x14ac:dyDescent="0.3">
      <c r="B24" s="65" t="s">
        <v>49</v>
      </c>
      <c r="C24" s="65" t="s">
        <v>50</v>
      </c>
      <c r="D24" s="65"/>
      <c r="E24" s="65"/>
      <c r="F24" s="89">
        <f>J21/(D13*5)</f>
        <v>114.00555820370975</v>
      </c>
      <c r="G24" s="90"/>
    </row>
    <row r="25" spans="1:10" ht="12.75" customHeight="1" x14ac:dyDescent="0.25"/>
    <row r="26" spans="1:10" ht="12.75" customHeight="1" x14ac:dyDescent="0.25"/>
    <row r="27" spans="1:10" ht="12.75" customHeight="1" x14ac:dyDescent="0.25"/>
    <row r="28" spans="1:10" ht="12.75" customHeight="1" x14ac:dyDescent="0.25"/>
    <row r="29" spans="1:10" ht="12.75" customHeight="1" x14ac:dyDescent="0.25"/>
    <row r="30" spans="1:10" ht="12.75" customHeight="1" x14ac:dyDescent="0.25"/>
    <row r="31" spans="1:10" ht="12.75" customHeight="1" x14ac:dyDescent="0.25"/>
    <row r="32" spans="1:10"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sheetData>
  <mergeCells count="9">
    <mergeCell ref="F22:H22"/>
    <mergeCell ref="F24:G24"/>
    <mergeCell ref="A1:F2"/>
    <mergeCell ref="I1:J1"/>
    <mergeCell ref="A3:H3"/>
    <mergeCell ref="B19:C19"/>
    <mergeCell ref="B21:C21"/>
    <mergeCell ref="A22:E22"/>
    <mergeCell ref="I22:J22"/>
  </mergeCells>
  <pageMargins left="0.511811024" right="0.511811024" top="0.78740157499999996" bottom="0.78740157499999996" header="0" footer="0"/>
  <pageSetup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Anexo 7 Reg 01</vt:lpstr>
      <vt:lpstr>Anexo 7 Reg 02</vt:lpstr>
      <vt:lpstr>Anexo 7 Reg 03</vt:lpstr>
      <vt:lpstr>Anexo 7 Reg 04</vt:lpstr>
      <vt:lpstr>Anexo 7 Reg 05</vt:lpstr>
      <vt:lpstr>Anexo 7 Reg 06</vt:lpstr>
      <vt:lpstr>Anexo 7 Reg 07</vt:lpstr>
      <vt:lpstr>Anexo 7 Reg 08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Louise Costa Ferreira Righi Rodrigues</dc:creator>
  <cp:lastModifiedBy>Michelle Azzi</cp:lastModifiedBy>
  <cp:lastPrinted>2025-07-17T13:11:33Z</cp:lastPrinted>
  <dcterms:created xsi:type="dcterms:W3CDTF">2016-11-10T21:15:37Z</dcterms:created>
  <dcterms:modified xsi:type="dcterms:W3CDTF">2025-10-29T17:15:42Z</dcterms:modified>
</cp:coreProperties>
</file>